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24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<sst xmlns="http://schemas.openxmlformats.org/spreadsheetml/2006/main" count="135" uniqueCount="98">
  <si>
    <t>DEVOJCICE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</si>
  <si>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</si>
  <si>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</si>
  <si>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</si>
  <si>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</si>
  <si>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</si>
  <si>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</si>
  <si>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</si>
  <si>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Beograd,TK Victoria</t>
  </si>
  <si>
    <t>III</t>
  </si>
  <si>
    <t>Petrovic Sara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</si>
  <si>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</si>
  <si>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</si>
  <si>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</si>
  <si>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</si>
  <si>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</si>
  <si>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</si>
  <si>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</si>
  <si>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</si>
  <si>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</si>
  <si>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</si>
  <si>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DUKIC</t>
  </si>
  <si>
    <t>KATARINA</t>
  </si>
  <si>
    <t>HAR</t>
  </si>
  <si>
    <t>Umpire</t>
  </si>
  <si>
    <t>BYE</t>
  </si>
  <si>
    <t>OBRADOVIC</t>
  </si>
  <si>
    <t>NATASA</t>
  </si>
  <si>
    <t>BAN</t>
  </si>
  <si>
    <t>PLATISA</t>
  </si>
  <si>
    <t>ANA</t>
  </si>
  <si>
    <t>SBG</t>
  </si>
  <si>
    <t>JOVANOVIC</t>
  </si>
  <si>
    <t>BILJANA</t>
  </si>
  <si>
    <t>MRD</t>
  </si>
  <si>
    <t>LEKO</t>
  </si>
  <si>
    <t>MARIJA</t>
  </si>
  <si>
    <t>MAR</t>
  </si>
  <si>
    <t>KUNIC</t>
  </si>
  <si>
    <t>STP</t>
  </si>
  <si>
    <t>CVETKOVIC</t>
  </si>
  <si>
    <t>JOVANA</t>
  </si>
  <si>
    <t>WIN</t>
  </si>
  <si>
    <t>DJINOVIC</t>
  </si>
  <si>
    <t>SARA</t>
  </si>
  <si>
    <t>VIC</t>
  </si>
  <si>
    <t>OSTOJIC</t>
  </si>
  <si>
    <t>NADJA</t>
  </si>
  <si>
    <t>RAKOCEVIC</t>
  </si>
  <si>
    <t>MAKSIMOVIC</t>
  </si>
  <si>
    <t>SIMONA</t>
  </si>
  <si>
    <t>GM8</t>
  </si>
  <si>
    <t>LAZAREVIC</t>
  </si>
  <si>
    <t>RAO</t>
  </si>
  <si>
    <t>KRSTIC</t>
  </si>
  <si>
    <t>KSENIJA</t>
  </si>
  <si>
    <t>KLS</t>
  </si>
  <si>
    <t>TODOROVIC</t>
  </si>
  <si>
    <t>ANDJELA</t>
  </si>
  <si>
    <t>TPC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</si>
  <si>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</si>
  <si>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</si>
  <si>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</si>
  <si>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</si>
  <si>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</si>
  <si>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</si>
  <si>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</si>
  <si>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</si>
  <si>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</si>
  <si>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</si>
  <si>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</si>
  <si>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</si>
  <si>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</si>
  <si>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</si>
  <si>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</si>
  <si>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</si>
  <si>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</si>
  <si>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</si>
  <si>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</si>
  <si>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</si>
  <si>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</si>
  <si>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</si>
  <si>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</si>
  <si>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6/7 6/4 10/7</t>
  </si>
  <si>
    <t>6/2 ret.</t>
  </si>
  <si>
    <t>6/3 6/2</t>
  </si>
  <si>
    <t>6/0 6/1</t>
  </si>
  <si>
    <t>w.o</t>
  </si>
  <si>
    <t>6/2 6/4</t>
  </si>
  <si>
    <t>6/3 6/4</t>
  </si>
  <si>
    <t>6/3 6/3</t>
  </si>
  <si>
    <t>7/6 6/3</t>
  </si>
  <si>
    <t>7/5 6/3</t>
  </si>
  <si>
    <t>6/4 6/3</t>
  </si>
  <si>
    <t>DUKIC KATARINA</t>
  </si>
  <si>
    <t>TODOROVIC ANDJELA</t>
  </si>
  <si>
    <t>JOVANOVIC BILJANA</t>
  </si>
  <si>
    <t>MAKSIMOVIC SIMONA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</si>
</sst>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36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8" fillId="9" borderId="1" applyNumberFormat="0" applyAlignment="0" applyProtection="0"/>
    <xf numFmtId="0" fontId="72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8" fillId="35" borderId="17" applyNumberFormat="0" applyAlignment="0" applyProtection="0"/>
    <xf numFmtId="0" fontId="45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4" fillId="0" borderId="18" xfId="65" applyNumberFormat="1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1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6" fillId="50" borderId="21" xfId="0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50" borderId="24" xfId="0" applyFont="1" applyFill="1" applyBorder="1" applyAlignment="1">
      <alignment horizontal="right"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24" xfId="0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3" fillId="0" borderId="2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" vertical="center"/>
    </xf>
    <xf numFmtId="49" fontId="12" fillId="35" borderId="27" xfId="0" applyNumberFormat="1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Continuous" vertical="center"/>
    </xf>
    <xf numFmtId="49" fontId="12" fillId="35" borderId="29" xfId="0" applyNumberFormat="1" applyFont="1" applyFill="1" applyBorder="1" applyAlignment="1">
      <alignment horizontal="centerContinuous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vertical="center"/>
    </xf>
    <xf numFmtId="49" fontId="10" fillId="35" borderId="27" xfId="0" applyNumberFormat="1" applyFont="1" applyFill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49" fontId="11" fillId="49" borderId="29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30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49" borderId="0" xfId="0" applyFont="1" applyFill="1" applyAlignment="1">
      <alignment vertical="center"/>
    </xf>
    <xf numFmtId="49" fontId="17" fillId="49" borderId="0" xfId="0" applyNumberFormat="1" applyFont="1" applyFill="1" applyAlignment="1">
      <alignment horizontal="center" vertical="center"/>
    </xf>
    <xf numFmtId="49" fontId="17" fillId="49" borderId="24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24" xfId="0" applyNumberFormat="1" applyFont="1" applyBorder="1" applyAlignment="1">
      <alignment vertical="center"/>
    </xf>
    <xf numFmtId="49" fontId="10" fillId="35" borderId="31" xfId="0" applyNumberFormat="1" applyFont="1" applyFill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18" fillId="35" borderId="24" xfId="0" applyNumberFormat="1" applyFont="1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horizontal="right" vertical="center"/>
    </xf>
    <xf numFmtId="0" fontId="17" fillId="35" borderId="30" xfId="0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horizontal="right" vertical="center"/>
    </xf>
    <xf numFmtId="0" fontId="10" fillId="35" borderId="33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0" fontId="17" fillId="0" borderId="24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49" borderId="19" xfId="0" applyFont="1" applyFill="1" applyBorder="1" applyAlignment="1">
      <alignment vertical="center"/>
    </xf>
    <xf numFmtId="49" fontId="17" fillId="49" borderId="19" xfId="0" applyNumberFormat="1" applyFont="1" applyFill="1" applyBorder="1" applyAlignment="1">
      <alignment horizontal="center" vertical="center"/>
    </xf>
    <xf numFmtId="49" fontId="17" fillId="49" borderId="23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3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4" fontId="14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REB%20VICTORIA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32 GT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>
            <v>42014</v>
          </cell>
        </row>
      </sheetData>
      <sheetData sheetId="4">
        <row r="5">
          <cell r="R5">
            <v>0</v>
          </cell>
        </row>
      </sheetData>
      <sheetData sheetId="9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Y61" sqref="Y6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1" customWidth="1"/>
    <col min="10" max="10" width="10.7109375" style="0" customWidth="1"/>
    <col min="11" max="11" width="1.7109375" style="131" customWidth="1"/>
    <col min="12" max="12" width="10.7109375" style="0" customWidth="1"/>
    <col min="13" max="13" width="1.7109375" style="132" customWidth="1"/>
    <col min="14" max="14" width="10.7109375" style="0" customWidth="1"/>
    <col min="15" max="15" width="1.7109375" style="131" customWidth="1"/>
    <col min="16" max="16" width="10.7109375" style="0" customWidth="1"/>
    <col min="17" max="17" width="1.7109375" style="132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3">
        <f>'[1]PODESAVANJE'!$A$10</f>
        <v>42014</v>
      </c>
      <c r="B4" s="133"/>
      <c r="C4" s="133"/>
      <c r="D4" s="17"/>
      <c r="E4" s="17"/>
      <c r="F4" s="17" t="s">
        <v>8</v>
      </c>
      <c r="G4" s="18"/>
      <c r="H4" s="17"/>
      <c r="I4" s="19"/>
      <c r="J4" s="20" t="s">
        <v>9</v>
      </c>
      <c r="K4" s="19"/>
      <c r="L4" s="21">
        <v>16</v>
      </c>
      <c r="M4" s="19"/>
      <c r="N4" s="17"/>
      <c r="O4" s="19"/>
      <c r="P4" s="17"/>
      <c r="Q4" s="22" t="s">
        <v>10</v>
      </c>
    </row>
    <row r="5" spans="1:17" s="16" customFormat="1" ht="9.75">
      <c r="A5" s="24"/>
      <c r="B5" s="25" t="s">
        <v>11</v>
      </c>
      <c r="C5" s="25" t="s">
        <v>12</v>
      </c>
      <c r="D5" s="25" t="s">
        <v>13</v>
      </c>
      <c r="E5" s="26" t="s">
        <v>14</v>
      </c>
      <c r="F5" s="26" t="s">
        <v>15</v>
      </c>
      <c r="G5" s="26"/>
      <c r="H5" s="26" t="s">
        <v>16</v>
      </c>
      <c r="I5" s="26"/>
      <c r="J5" s="25" t="s">
        <v>17</v>
      </c>
      <c r="K5" s="27"/>
      <c r="L5" s="25" t="s">
        <v>18</v>
      </c>
      <c r="M5" s="27"/>
      <c r="N5" s="25" t="s">
        <v>19</v>
      </c>
      <c r="O5" s="27"/>
      <c r="P5" s="25" t="s">
        <v>20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 '!$A$7:$P$22,15))</f>
      </c>
      <c r="C7" s="37">
        <f>IF($D7="","",VLOOKUP($D7,'[1]PRIPREMA DEVOJCICE GT '!$A$7:$P$22,16))</f>
      </c>
      <c r="D7" s="38"/>
      <c r="E7" s="39" t="s">
        <v>21</v>
      </c>
      <c r="F7" s="39" t="s">
        <v>22</v>
      </c>
      <c r="G7" s="39"/>
      <c r="H7" s="39" t="s">
        <v>23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KATARINA DUKIC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24</v>
      </c>
      <c r="I8" s="54"/>
      <c r="J8" s="55" t="s">
        <v>21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DEVOJCICE GT '!$A$7:$P$22,15))</f>
      </c>
      <c r="C9" s="37">
        <f>IF($D9="","",VLOOKUP($D9,'[1]PRIPREMA DEVOJCICE GT '!$A$7:$P$22,16))</f>
      </c>
      <c r="D9" s="38"/>
      <c r="E9" s="37" t="s">
        <v>25</v>
      </c>
      <c r="F9" s="37">
        <f>IF($D9="","",VLOOKUP($D9,'[1]PRIPREMA DEVOJCICE GT '!$A$7:$P$22,3))</f>
      </c>
      <c r="G9" s="37"/>
      <c r="H9" s="37">
        <f>IF($D9="","",VLOOKUP($D9,'[1]PRIPREMA DEVOJCICE GT '!$A$7:$P$22,4))</f>
      </c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NATASA OBRADOVIC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24</v>
      </c>
      <c r="K10" s="60"/>
      <c r="L10" s="55" t="s">
        <v>21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ANA PLATISA</v>
      </c>
    </row>
    <row r="11" spans="1:22" s="47" customFormat="1" ht="9" customHeight="1">
      <c r="A11" s="49">
        <v>3</v>
      </c>
      <c r="B11" s="37">
        <f>IF($D11="","",VLOOKUP($D11,'[1]PRIPREMA DEVOJCICE GT '!$A$7:$P$22,15))</f>
      </c>
      <c r="C11" s="37">
        <f>IF($D11="","",VLOOKUP($D11,'[1]PRIPREMA DEVOJCICE GT '!$A$7:$P$22,16))</f>
      </c>
      <c r="D11" s="38"/>
      <c r="E11" s="37" t="s">
        <v>26</v>
      </c>
      <c r="F11" s="37" t="s">
        <v>27</v>
      </c>
      <c r="G11" s="37"/>
      <c r="H11" s="37" t="s">
        <v>28</v>
      </c>
      <c r="I11" s="40"/>
      <c r="J11" s="41"/>
      <c r="K11" s="63"/>
      <c r="L11" s="41"/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BILJANA JOVANOVIC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24</v>
      </c>
      <c r="I12" s="54"/>
      <c r="J12" s="55" t="s">
        <v>25</v>
      </c>
      <c r="K12" s="65"/>
      <c r="L12" s="41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MARIJA LEKO</v>
      </c>
    </row>
    <row r="13" spans="1:22" s="47" customFormat="1" ht="9" customHeight="1">
      <c r="A13" s="49">
        <v>4</v>
      </c>
      <c r="B13" s="37">
        <f>IF($D13="","",VLOOKUP($D13,'[1]PRIPREMA DEVOJCICE GT '!$A$7:$P$22,15))</f>
      </c>
      <c r="C13" s="37">
        <f>IF($D13="","",VLOOKUP($D13,'[1]PRIPREMA DEVOJCICE GT '!$A$7:$P$22,16))</f>
      </c>
      <c r="D13" s="38"/>
      <c r="E13" s="37" t="s">
        <v>29</v>
      </c>
      <c r="F13" s="37" t="s">
        <v>30</v>
      </c>
      <c r="G13" s="37"/>
      <c r="H13" s="37" t="s">
        <v>31</v>
      </c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ANA KUNIC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53" t="s">
        <v>24</v>
      </c>
      <c r="M14" s="60"/>
      <c r="N14" s="55" t="s">
        <v>21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JOVANA CVETKOVIC</v>
      </c>
    </row>
    <row r="15" spans="1:22" s="47" customFormat="1" ht="9" customHeight="1">
      <c r="A15" s="36">
        <v>5</v>
      </c>
      <c r="B15" s="37">
        <f>IF($D15="","",VLOOKUP($D15,'[1]PRIPREMA DEVOJCICE GT '!$A$7:$P$22,15))</f>
      </c>
      <c r="C15" s="37">
        <f>IF($D15="","",VLOOKUP($D15,'[1]PRIPREMA DEVOJCICE GT '!$A$7:$P$22,16))</f>
      </c>
      <c r="D15" s="38"/>
      <c r="E15" s="39" t="s">
        <v>32</v>
      </c>
      <c r="F15" s="39" t="s">
        <v>33</v>
      </c>
      <c r="G15" s="39"/>
      <c r="H15" s="39" t="s">
        <v>34</v>
      </c>
      <c r="I15" s="68"/>
      <c r="J15" s="41"/>
      <c r="K15" s="41"/>
      <c r="L15" s="41"/>
      <c r="M15" s="64"/>
      <c r="N15" s="41" t="s">
        <v>91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SARA DJINOVIC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24</v>
      </c>
      <c r="I16" s="54"/>
      <c r="J16" s="55" t="s">
        <v>32</v>
      </c>
      <c r="K16" s="55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NADJA OSTOJIC</v>
      </c>
    </row>
    <row r="17" spans="1:22" s="47" customFormat="1" ht="9" customHeight="1">
      <c r="A17" s="49">
        <v>6</v>
      </c>
      <c r="B17" s="37">
        <f>IF($D17="","",VLOOKUP($D17,'[1]PRIPREMA DEVOJCICE GT '!$A$7:$P$22,15))</f>
      </c>
      <c r="C17" s="37">
        <f>IF($D17="","",VLOOKUP($D17,'[1]PRIPREMA DEVOJCICE GT '!$A$7:$P$22,16))</f>
      </c>
      <c r="D17" s="38"/>
      <c r="E17" s="37" t="s">
        <v>35</v>
      </c>
      <c r="F17" s="37" t="s">
        <v>36</v>
      </c>
      <c r="G17" s="37"/>
      <c r="H17" s="37" t="s">
        <v>37</v>
      </c>
      <c r="I17" s="57"/>
      <c r="J17" s="41" t="s">
        <v>83</v>
      </c>
      <c r="K17" s="58"/>
      <c r="L17" s="41"/>
      <c r="M17" s="64"/>
      <c r="N17" s="62"/>
      <c r="O17" s="64"/>
      <c r="P17" s="44"/>
      <c r="Q17" s="45"/>
      <c r="R17" s="46"/>
      <c r="V17" s="56" t="str">
        <f>F$27&amp;" "&amp;E$27</f>
        <v> RAKOCEVIC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24</v>
      </c>
      <c r="K18" s="60"/>
      <c r="L18" s="55" t="s">
        <v>38</v>
      </c>
      <c r="M18" s="70"/>
      <c r="N18" s="62"/>
      <c r="O18" s="64"/>
      <c r="P18" s="44"/>
      <c r="Q18" s="45"/>
      <c r="R18" s="46"/>
      <c r="V18" s="56" t="str">
        <f>F$29&amp;" "&amp;E$29</f>
        <v>SIMONA MAKSIMOVIC</v>
      </c>
    </row>
    <row r="19" spans="1:22" s="47" customFormat="1" ht="9" customHeight="1">
      <c r="A19" s="49">
        <v>7</v>
      </c>
      <c r="B19" s="37">
        <f>IF($D19="","",VLOOKUP($D19,'[1]PRIPREMA DEVOJCICE GT '!$A$7:$P$22,15))</f>
      </c>
      <c r="C19" s="37">
        <f>IF($D19="","",VLOOKUP($D19,'[1]PRIPREMA DEVOJCICE GT '!$A$7:$P$22,16))</f>
      </c>
      <c r="D19" s="38"/>
      <c r="E19" s="37" t="s">
        <v>38</v>
      </c>
      <c r="F19" s="37" t="s">
        <v>30</v>
      </c>
      <c r="G19" s="37"/>
      <c r="H19" s="37" t="s">
        <v>39</v>
      </c>
      <c r="I19" s="40"/>
      <c r="J19" s="41"/>
      <c r="K19" s="63"/>
      <c r="L19" s="41" t="s">
        <v>88</v>
      </c>
      <c r="M19" s="62"/>
      <c r="N19" s="62"/>
      <c r="O19" s="64"/>
      <c r="P19" s="44"/>
      <c r="Q19" s="45"/>
      <c r="R19" s="46"/>
      <c r="V19" s="56" t="str">
        <f>F$31&amp;" "&amp;E$31</f>
        <v>KATARINA LAZAREVIC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24</v>
      </c>
      <c r="I20" s="54"/>
      <c r="J20" s="55" t="s">
        <v>38</v>
      </c>
      <c r="K20" s="65"/>
      <c r="L20" s="41"/>
      <c r="M20" s="62"/>
      <c r="N20" s="62"/>
      <c r="O20" s="64"/>
      <c r="P20" s="44"/>
      <c r="Q20" s="45"/>
      <c r="R20" s="46"/>
      <c r="V20" s="56" t="str">
        <f>F$33&amp;" "&amp;E$33</f>
        <v>KSENIJA KRSTIC</v>
      </c>
    </row>
    <row r="21" spans="1:22" s="47" customFormat="1" ht="9" customHeight="1">
      <c r="A21" s="49">
        <v>8</v>
      </c>
      <c r="B21" s="37">
        <f>IF($D21="","",VLOOKUP($D21,'[1]PRIPREMA DEVOJCICE GT '!$A$7:$P$22,15))</f>
      </c>
      <c r="C21" s="37">
        <f>IF($D21="","",VLOOKUP($D21,'[1]PRIPREMA DEVOJCICE GT '!$A$7:$P$22,16))</f>
      </c>
      <c r="D21" s="38"/>
      <c r="E21" s="37" t="s">
        <v>40</v>
      </c>
      <c r="F21" s="37" t="s">
        <v>41</v>
      </c>
      <c r="G21" s="37"/>
      <c r="H21" s="37" t="s">
        <v>42</v>
      </c>
      <c r="I21" s="66"/>
      <c r="J21" s="41" t="s">
        <v>84</v>
      </c>
      <c r="K21" s="41"/>
      <c r="L21" s="41"/>
      <c r="M21" s="62"/>
      <c r="N21" s="62"/>
      <c r="O21" s="64"/>
      <c r="P21" s="44"/>
      <c r="Q21" s="45"/>
      <c r="R21" s="46"/>
      <c r="V21" s="56" t="str">
        <f>F$35&amp;" "&amp;E$35</f>
        <v> BYE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41"/>
      <c r="M22" s="62"/>
      <c r="N22" s="53" t="s">
        <v>24</v>
      </c>
      <c r="O22" s="60"/>
      <c r="P22" s="55" t="s">
        <v>21</v>
      </c>
      <c r="Q22" s="61"/>
      <c r="R22" s="46"/>
      <c r="V22" s="56" t="str">
        <f>F$37&amp;" "&amp;E$37</f>
        <v>ANDJELA TODOROVIC</v>
      </c>
    </row>
    <row r="23" spans="1:22" s="47" customFormat="1" ht="9" customHeight="1">
      <c r="A23" s="49">
        <v>9</v>
      </c>
      <c r="B23" s="37">
        <f>IF($D23="","",VLOOKUP($D23,'[1]PRIPREMA DEVOJCICE GT '!$A$7:$P$22,15))</f>
      </c>
      <c r="C23" s="37">
        <f>IF($D23="","",VLOOKUP($D23,'[1]PRIPREMA DEVOJCICE GT '!$A$7:$P$22,16))</f>
      </c>
      <c r="D23" s="38"/>
      <c r="E23" s="37" t="s">
        <v>43</v>
      </c>
      <c r="F23" s="37" t="s">
        <v>44</v>
      </c>
      <c r="G23" s="37"/>
      <c r="H23" s="37" t="s">
        <v>45</v>
      </c>
      <c r="I23" s="40"/>
      <c r="J23" s="41"/>
      <c r="K23" s="41"/>
      <c r="L23" s="41"/>
      <c r="M23" s="62"/>
      <c r="N23" s="41"/>
      <c r="O23" s="64"/>
      <c r="P23" s="41" t="s">
        <v>93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24</v>
      </c>
      <c r="I24" s="54"/>
      <c r="J24" s="55" t="s">
        <v>46</v>
      </c>
      <c r="K24" s="55"/>
      <c r="L24" s="41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>
        <f>IF($D25="","",VLOOKUP($D25,'[1]PRIPREMA DEVOJCICE GT '!$A$7:$P$22,15))</f>
      </c>
      <c r="C25" s="37">
        <f>IF($D25="","",VLOOKUP($D25,'[1]PRIPREMA DEVOJCICE GT '!$A$7:$P$22,16))</f>
      </c>
      <c r="D25" s="38"/>
      <c r="E25" s="37" t="s">
        <v>46</v>
      </c>
      <c r="F25" s="37" t="s">
        <v>47</v>
      </c>
      <c r="G25" s="37"/>
      <c r="H25" s="37" t="s">
        <v>23</v>
      </c>
      <c r="I25" s="57"/>
      <c r="J25" s="41" t="s">
        <v>85</v>
      </c>
      <c r="K25" s="58"/>
      <c r="L25" s="41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24</v>
      </c>
      <c r="K26" s="60"/>
      <c r="L26" s="55" t="s">
        <v>49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IF($D27="","",VLOOKUP($D27,'[1]PRIPREMA DEVOJCICE GT '!$A$7:$P$22,15))</f>
      </c>
      <c r="C27" s="37">
        <f>IF($D27="","",VLOOKUP($D27,'[1]PRIPREMA DEVOJCICE GT '!$A$7:$P$22,16))</f>
      </c>
      <c r="D27" s="38"/>
      <c r="E27" s="37" t="s">
        <v>48</v>
      </c>
      <c r="F27" s="37">
        <f>IF($D27="","",VLOOKUP($D27,'[1]PRIPREMA DEVOJCICE GT '!$A$7:$P$22,3))</f>
      </c>
      <c r="G27" s="37" t="s">
        <v>36</v>
      </c>
      <c r="H27" s="37" t="s">
        <v>45</v>
      </c>
      <c r="I27" s="40"/>
      <c r="J27" s="41"/>
      <c r="K27" s="63"/>
      <c r="L27" s="41" t="s">
        <v>89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24</v>
      </c>
      <c r="I28" s="54"/>
      <c r="J28" s="55" t="s">
        <v>49</v>
      </c>
      <c r="K28" s="65"/>
      <c r="L28" s="41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>
        <f>IF($D29="","",VLOOKUP($D29,'[1]PRIPREMA DEVOJCICE GT '!$A$7:$P$22,15))</f>
      </c>
      <c r="C29" s="37">
        <f>IF($D29="","",VLOOKUP($D29,'[1]PRIPREMA DEVOJCICE GT '!$A$7:$P$22,16))</f>
      </c>
      <c r="D29" s="38"/>
      <c r="E29" s="39" t="s">
        <v>49</v>
      </c>
      <c r="F29" s="39" t="s">
        <v>50</v>
      </c>
      <c r="G29" s="39"/>
      <c r="H29" s="39" t="s">
        <v>51</v>
      </c>
      <c r="I29" s="66"/>
      <c r="J29" s="41" t="s">
        <v>86</v>
      </c>
      <c r="K29" s="41"/>
      <c r="L29" s="41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53" t="s">
        <v>24</v>
      </c>
      <c r="M30" s="60"/>
      <c r="N30" s="55" t="s">
        <v>54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>
        <f>IF($D31="","",VLOOKUP($D31,'[1]PRIPREMA DEVOJCICE GT '!$A$7:$P$22,15))</f>
      </c>
      <c r="C31" s="37">
        <f>IF($D31="","",VLOOKUP($D31,'[1]PRIPREMA DEVOJCICE GT '!$A$7:$P$22,16))</f>
      </c>
      <c r="D31" s="38"/>
      <c r="E31" s="37" t="s">
        <v>52</v>
      </c>
      <c r="F31" s="37" t="s">
        <v>22</v>
      </c>
      <c r="G31" s="37"/>
      <c r="H31" s="37" t="s">
        <v>53</v>
      </c>
      <c r="I31" s="68"/>
      <c r="J31" s="41"/>
      <c r="K31" s="41"/>
      <c r="L31" s="41"/>
      <c r="M31" s="64"/>
      <c r="N31" s="41" t="s">
        <v>92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24</v>
      </c>
      <c r="I32" s="54"/>
      <c r="J32" s="55" t="s">
        <v>54</v>
      </c>
      <c r="K32" s="55"/>
      <c r="L32" s="41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>
        <f>IF($D33="","",VLOOKUP($D33,'[1]PRIPREMA DEVOJCICE GT '!$A$7:$P$22,15))</f>
      </c>
      <c r="C33" s="37">
        <f>IF($D33="","",VLOOKUP($D33,'[1]PRIPREMA DEVOJCICE GT '!$A$7:$P$22,16))</f>
      </c>
      <c r="D33" s="38"/>
      <c r="E33" s="37" t="s">
        <v>54</v>
      </c>
      <c r="F33" s="37" t="s">
        <v>55</v>
      </c>
      <c r="G33" s="37"/>
      <c r="H33" s="37" t="s">
        <v>56</v>
      </c>
      <c r="I33" s="57"/>
      <c r="J33" s="41" t="s">
        <v>87</v>
      </c>
      <c r="K33" s="58"/>
      <c r="L33" s="41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24</v>
      </c>
      <c r="K34" s="60"/>
      <c r="L34" s="55" t="s">
        <v>54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IF($D35="","",VLOOKUP($D35,'[1]PRIPREMA DEVOJCICE GT '!$A$7:$P$22,15))</f>
      </c>
      <c r="C35" s="37">
        <f>IF($D35="","",VLOOKUP($D35,'[1]PRIPREMA DEVOJCICE GT '!$A$7:$P$22,16))</f>
      </c>
      <c r="D35" s="38"/>
      <c r="E35" s="37" t="s">
        <v>25</v>
      </c>
      <c r="F35" s="37">
        <f>IF($D35="","",VLOOKUP($D35,'[1]PRIPREMA DEVOJCICE GT '!$A$7:$P$22,3))</f>
      </c>
      <c r="G35" s="37"/>
      <c r="H35" s="37">
        <f>IF($D35="","",VLOOKUP($D35,'[1]PRIPREMA DEVOJCICE GT '!$A$7:$P$22,4))</f>
      </c>
      <c r="I35" s="40"/>
      <c r="J35" s="41"/>
      <c r="K35" s="63"/>
      <c r="L35" s="41" t="s">
        <v>90</v>
      </c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24</v>
      </c>
      <c r="I36" s="54"/>
      <c r="J36" s="55" t="s">
        <v>57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>
        <f>IF($D37="","",VLOOKUP($D37,'[1]PRIPREMA DEVOJCICE GT '!$A$7:$P$22,15))</f>
      </c>
      <c r="C37" s="37">
        <f>IF($D37="","",VLOOKUP($D37,'[1]PRIPREMA DEVOJCICE GT '!$A$7:$P$22,16))</f>
      </c>
      <c r="D37" s="38"/>
      <c r="E37" s="39" t="s">
        <v>57</v>
      </c>
      <c r="F37" s="39" t="s">
        <v>58</v>
      </c>
      <c r="G37" s="37"/>
      <c r="H37" s="39" t="s">
        <v>59</v>
      </c>
      <c r="I37" s="66"/>
      <c r="J37" s="41"/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60</v>
      </c>
      <c r="B71" s="87"/>
      <c r="C71" s="88"/>
      <c r="D71" s="89" t="s">
        <v>61</v>
      </c>
      <c r="E71" s="90" t="s">
        <v>62</v>
      </c>
      <c r="F71" s="89"/>
      <c r="G71" s="91"/>
      <c r="H71" s="92"/>
      <c r="I71" s="89" t="s">
        <v>61</v>
      </c>
      <c r="J71" s="90" t="s">
        <v>63</v>
      </c>
      <c r="K71" s="93"/>
      <c r="L71" s="90" t="s">
        <v>64</v>
      </c>
      <c r="M71" s="94"/>
      <c r="N71" s="95" t="s">
        <v>65</v>
      </c>
      <c r="O71" s="95"/>
      <c r="P71" s="96"/>
      <c r="Q71" s="97"/>
    </row>
    <row r="72" spans="1:17" s="98" customFormat="1" ht="9" customHeight="1">
      <c r="A72" s="99" t="s">
        <v>66</v>
      </c>
      <c r="B72" s="100"/>
      <c r="C72" s="101"/>
      <c r="D72" s="102">
        <v>1</v>
      </c>
      <c r="E72" s="103" t="s">
        <v>94</v>
      </c>
      <c r="F72" s="104"/>
      <c r="G72" s="103"/>
      <c r="H72" s="105"/>
      <c r="I72" s="106" t="s">
        <v>67</v>
      </c>
      <c r="J72" s="100"/>
      <c r="K72" s="107"/>
      <c r="L72" s="100"/>
      <c r="M72" s="108"/>
      <c r="N72" s="109" t="s">
        <v>68</v>
      </c>
      <c r="O72" s="110"/>
      <c r="P72" s="110"/>
      <c r="Q72" s="111"/>
    </row>
    <row r="73" spans="1:17" s="98" customFormat="1" ht="9" customHeight="1">
      <c r="A73" s="99" t="s">
        <v>69</v>
      </c>
      <c r="B73" s="100"/>
      <c r="C73" s="101"/>
      <c r="D73" s="102">
        <v>2</v>
      </c>
      <c r="E73" s="103" t="s">
        <v>95</v>
      </c>
      <c r="F73" s="104"/>
      <c r="G73" s="103"/>
      <c r="H73" s="105"/>
      <c r="I73" s="106" t="s">
        <v>70</v>
      </c>
      <c r="J73" s="100"/>
      <c r="K73" s="107"/>
      <c r="L73" s="100"/>
      <c r="M73" s="108"/>
      <c r="N73" s="112"/>
      <c r="O73" s="113"/>
      <c r="P73" s="114"/>
      <c r="Q73" s="115"/>
    </row>
    <row r="74" spans="1:17" s="98" customFormat="1" ht="9" customHeight="1">
      <c r="A74" s="116" t="s">
        <v>71</v>
      </c>
      <c r="B74" s="114"/>
      <c r="C74" s="117"/>
      <c r="D74" s="102">
        <v>3</v>
      </c>
      <c r="E74" s="103" t="s">
        <v>96</v>
      </c>
      <c r="F74" s="104"/>
      <c r="G74" s="103"/>
      <c r="H74" s="105"/>
      <c r="I74" s="106" t="s">
        <v>72</v>
      </c>
      <c r="J74" s="100"/>
      <c r="K74" s="107"/>
      <c r="L74" s="100"/>
      <c r="M74" s="108"/>
      <c r="N74" s="109" t="s">
        <v>73</v>
      </c>
      <c r="O74" s="110"/>
      <c r="P74" s="110"/>
      <c r="Q74" s="111"/>
    </row>
    <row r="75" spans="1:17" s="98" customFormat="1" ht="9" customHeight="1">
      <c r="A75" s="118"/>
      <c r="B75" s="24"/>
      <c r="C75" s="119"/>
      <c r="D75" s="102">
        <v>4</v>
      </c>
      <c r="E75" s="103" t="s">
        <v>97</v>
      </c>
      <c r="F75" s="104"/>
      <c r="G75" s="103"/>
      <c r="H75" s="105"/>
      <c r="I75" s="106" t="s">
        <v>74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0" t="s">
        <v>75</v>
      </c>
      <c r="B76" s="121"/>
      <c r="C76" s="122"/>
      <c r="D76" s="102"/>
      <c r="E76" s="103"/>
      <c r="F76" s="104"/>
      <c r="G76" s="103"/>
      <c r="H76" s="105"/>
      <c r="I76" s="106" t="s">
        <v>76</v>
      </c>
      <c r="J76" s="100"/>
      <c r="K76" s="107"/>
      <c r="L76" s="100"/>
      <c r="M76" s="108"/>
      <c r="N76" s="114"/>
      <c r="O76" s="113"/>
      <c r="P76" s="114"/>
      <c r="Q76" s="115"/>
    </row>
    <row r="77" spans="1:17" s="98" customFormat="1" ht="9" customHeight="1">
      <c r="A77" s="99" t="s">
        <v>66</v>
      </c>
      <c r="B77" s="100"/>
      <c r="C77" s="101"/>
      <c r="D77" s="102"/>
      <c r="E77" s="103"/>
      <c r="F77" s="104"/>
      <c r="G77" s="103"/>
      <c r="H77" s="105"/>
      <c r="I77" s="106" t="s">
        <v>77</v>
      </c>
      <c r="J77" s="100"/>
      <c r="K77" s="107"/>
      <c r="L77" s="100"/>
      <c r="M77" s="108"/>
      <c r="N77" s="109" t="s">
        <v>78</v>
      </c>
      <c r="O77" s="110"/>
      <c r="P77" s="110"/>
      <c r="Q77" s="111"/>
    </row>
    <row r="78" spans="1:17" s="98" customFormat="1" ht="9" customHeight="1">
      <c r="A78" s="99" t="s">
        <v>79</v>
      </c>
      <c r="B78" s="100"/>
      <c r="C78" s="123"/>
      <c r="D78" s="102"/>
      <c r="E78" s="103"/>
      <c r="F78" s="104"/>
      <c r="G78" s="103"/>
      <c r="H78" s="105"/>
      <c r="I78" s="106" t="s">
        <v>80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81</v>
      </c>
      <c r="B79" s="114"/>
      <c r="C79" s="124"/>
      <c r="D79" s="125"/>
      <c r="E79" s="126"/>
      <c r="F79" s="127"/>
      <c r="G79" s="126"/>
      <c r="H79" s="128"/>
      <c r="I79" s="129" t="s">
        <v>82</v>
      </c>
      <c r="J79" s="114"/>
      <c r="K79" s="113"/>
      <c r="L79" s="114"/>
      <c r="M79" s="115"/>
      <c r="N79" s="114" t="str">
        <f>Q4</f>
        <v>Petrovic Sara</v>
      </c>
      <c r="O79" s="113"/>
      <c r="P79" s="114"/>
      <c r="Q79" s="130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3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4" dxfId="14" stopIfTrue="1">
      <formula>AND($N$1="CU",H8="Umpire")</formula>
    </cfRule>
    <cfRule type="expression" priority="5" dxfId="13" stopIfTrue="1">
      <formula>AND($N$1="CU",H8&lt;&gt;"Umpire",I8&lt;&gt;"")</formula>
    </cfRule>
    <cfRule type="expression" priority="6" dxfId="12" stopIfTrue="1">
      <formula>AND($N$1="CU",H8&lt;&gt;"Umpire")</formula>
    </cfRule>
  </conditionalFormatting>
  <conditionalFormatting sqref="D53 D47 D45 D43 D41 D39 D69 D67 D49 D65 D63 D61 D59 D57 D55 D51">
    <cfRule type="expression" priority="7" dxfId="11" stopIfTrue="1">
      <formula>AND($D39&lt;9,$C39&gt;0)</formula>
    </cfRule>
  </conditionalFormatting>
  <conditionalFormatting sqref="E55 E57 E59 E61 E63 E65 E67 E69 E39 E41 E43 E45 E47 E49 E51 E53">
    <cfRule type="cellIs" priority="8" dxfId="3" operator="equal" stopIfTrue="1">
      <formula>"Bye"</formula>
    </cfRule>
    <cfRule type="expression" priority="9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10" dxfId="7" stopIfTrue="1">
      <formula>I8="as"</formula>
    </cfRule>
    <cfRule type="expression" priority="11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2" dxfId="5" operator="equal" stopIfTrue="1">
      <formula>"QA"</formula>
    </cfRule>
    <cfRule type="cellIs" priority="13" dxfId="5" operator="equal" stopIfTrue="1">
      <formula>"DA"</formula>
    </cfRule>
  </conditionalFormatting>
  <conditionalFormatting sqref="I8 I12 I16 I20 I24 I28 I32 I36 M30 M14 K10 K34 Q79 K18 K26 O22">
    <cfRule type="expression" priority="14" dxfId="2" stopIfTrue="1">
      <formula>$N$1="CU"</formula>
    </cfRule>
  </conditionalFormatting>
  <conditionalFormatting sqref="E35 E37 E25 E33 E31 E29 E27 E23 E19 E21 E9 E17 E15 E13 E7 E11">
    <cfRule type="cellIs" priority="15" dxfId="3" operator="equal" stopIfTrue="1">
      <formula>"Bye"</formula>
    </cfRule>
  </conditionalFormatting>
  <conditionalFormatting sqref="Q79">
    <cfRule type="expression" priority="2" dxfId="2" stopIfTrue="1">
      <formula>$N$1="CU"</formula>
    </cfRule>
  </conditionalFormatting>
  <conditionalFormatting sqref="D7 D13 D9 D37 D15 D17 D19 D21 D23 D25 D27 D29 D31 D33 D35 D11">
    <cfRule type="expression" priority="16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1625734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2015-01-09T11:31:33Z</dcterms:created>
  <dcterms:modified xsi:type="dcterms:W3CDTF">2015-01-13T13:30:30Z</dcterms:modified>
  <cp:category/>
  <cp:version/>
  <cp:contentType/>
  <cp:contentStatus/>
</cp:coreProperties>
</file>