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<sst xmlns="http://schemas.openxmlformats.org/spreadsheetml/2006/main" count="110" uniqueCount="81">
  <si>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</si>
  <si>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</si>
  <si>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</si>
  <si>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</si>
  <si>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</si>
  <si>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</si>
  <si>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</si>
  <si>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</si>
  <si>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</si>
  <si>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</si>
  <si>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</si>
  <si>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</si>
  <si>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</si>
  <si>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</si>
  <si>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</si>
  <si>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</si>
  <si>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</si>
  <si>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</si>
  <si>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DZIMOVIC</t>
  </si>
  <si>
    <t>STELA</t>
  </si>
  <si>
    <t>DRI</t>
  </si>
  <si>
    <t>A</t>
  </si>
  <si>
    <t>BYE</t>
  </si>
  <si>
    <t>Umpire</t>
  </si>
  <si>
    <t>B</t>
  </si>
  <si>
    <t>4-0 4-0</t>
  </si>
  <si>
    <t>MATIC</t>
  </si>
  <si>
    <t>MILANA</t>
  </si>
  <si>
    <t>TSZ</t>
  </si>
  <si>
    <t>LAZAREVIC</t>
  </si>
  <si>
    <t>ANA</t>
  </si>
  <si>
    <t>GMX</t>
  </si>
  <si>
    <t>4-3 4-2</t>
  </si>
  <si>
    <t>SMILJANIC</t>
  </si>
  <si>
    <t>MIA</t>
  </si>
  <si>
    <t>STP</t>
  </si>
  <si>
    <t>4-0 4-1</t>
  </si>
  <si>
    <t>BUDIMIR</t>
  </si>
  <si>
    <t>TEODORA</t>
  </si>
  <si>
    <t>SPA</t>
  </si>
  <si>
    <t>4-1 4-1</t>
  </si>
  <si>
    <t>VAJA</t>
  </si>
  <si>
    <t>KLARA</t>
  </si>
  <si>
    <t>CZ</t>
  </si>
  <si>
    <t>4-3 3-4 7-4</t>
  </si>
  <si>
    <t>ARSIC</t>
  </si>
  <si>
    <t>ANASTASIJA</t>
  </si>
  <si>
    <t>4-1 4-0</t>
  </si>
  <si>
    <t>3-4 4-2 7-6</t>
  </si>
  <si>
    <t>STEVANOVIC</t>
  </si>
  <si>
    <t>ALEKSANDRA</t>
  </si>
  <si>
    <t>BOR</t>
  </si>
  <si>
    <t>MARTINOVIC</t>
  </si>
  <si>
    <t>MILICA</t>
  </si>
  <si>
    <t>KOS</t>
  </si>
  <si>
    <t>POZNANOVIC</t>
  </si>
  <si>
    <t>EKATERINA</t>
  </si>
  <si>
    <t>PAR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</si>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</sst>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>
            <v>42455</v>
          </cell>
          <cell r="C10" t="str">
            <v>BEOGRAD,TOPACO</v>
          </cell>
          <cell r="D10" t="str">
            <v>ZELENI</v>
          </cell>
          <cell r="E10" t="str">
            <v>NIKOLA OBRADOVIC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39" sqref="U39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8.14062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4">
        <f>'[1]PODEŠAVANJA-NE BRISATI'!$A$10</f>
        <v>42455</v>
      </c>
      <c r="B4" s="144"/>
      <c r="C4" s="144"/>
      <c r="D4" s="17"/>
      <c r="E4" s="17"/>
      <c r="F4" s="17" t="str">
        <f>'[1]PODEŠAVANJA-NE BRISATI'!$C$10</f>
        <v>BEOGRAD,TOPACO</v>
      </c>
      <c r="G4" s="18"/>
      <c r="H4" s="17"/>
      <c r="I4" s="19"/>
      <c r="J4" s="20" t="str">
        <f>'[1]PODEŠAVANJA-NE BRISATI'!$D$10</f>
        <v>ZELENI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9"/>
      <c r="H7" s="37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STELA DZIMOVIC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 t="s">
        <v>21</v>
      </c>
      <c r="J8" s="56" t="str">
        <f>UPPER(IF(OR(I8="a",I8="as"),E7,IF(OR(I8="b",I8="bs"),E9,)))</f>
        <v>DZIMOVIC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22</v>
      </c>
      <c r="F9" s="59">
        <f>IF($D9="","",VLOOKUP($D9,'[1]PRIPREMA DECACI GT'!$A$7:$P$22,3))</f>
      </c>
      <c r="G9" s="59"/>
      <c r="H9" s="59">
        <f>IF($D9="","",VLOOKUP($D9,'[1]PRIPREMA DECACI GT'!$A$7:$P$22,4))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 BYE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 t="s">
        <v>23</v>
      </c>
      <c r="K10" s="64" t="s">
        <v>24</v>
      </c>
      <c r="L10" s="56" t="str">
        <f>UPPER(IF(OR(K10="a",K10="as"),J8,IF(OR(K10="b",K10="bs"),J12,)))</f>
        <v>MATIC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MILANA MATIC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59" t="s">
        <v>22</v>
      </c>
      <c r="F11" s="59">
        <f>IF($D11="","",VLOOKUP($D11,'[1]PRIPREMA DECACI GT'!$A$7:$P$22,3))</f>
      </c>
      <c r="G11" s="59"/>
      <c r="H11" s="59">
        <f>IF($D11="","",VLOOKUP($D11,'[1]PRIPREMA DECACI GT'!$A$7:$P$22,4))</f>
      </c>
      <c r="I11" s="40"/>
      <c r="J11" s="41"/>
      <c r="K11" s="67"/>
      <c r="L11" s="41" t="s">
        <v>25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ANA LAZAREVIC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 t="s">
        <v>24</v>
      </c>
      <c r="J12" s="56" t="str">
        <f>UPPER(IF(OR(I12="a",I12="as"),E11,IF(OR(I12="b",I12="bs"),E13,)))</f>
        <v>MATIC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59" t="s">
        <v>26</v>
      </c>
      <c r="F13" s="59" t="s">
        <v>27</v>
      </c>
      <c r="G13" s="59"/>
      <c r="H13" s="59" t="s">
        <v>28</v>
      </c>
      <c r="I13" s="70"/>
      <c r="J13" s="41"/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MIA SMILJANIC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 t="s">
        <v>23</v>
      </c>
      <c r="M14" s="64" t="s">
        <v>21</v>
      </c>
      <c r="N14" s="56" t="str">
        <f>UPPER(IF(OR(M14="a",M14="as"),L10,IF(OR(M14="b",M14="bs"),L18,)))</f>
        <v>MATIC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TEODORA BUDIMIR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29</v>
      </c>
      <c r="F15" s="37" t="s">
        <v>30</v>
      </c>
      <c r="G15" s="39"/>
      <c r="H15" s="37" t="s">
        <v>31</v>
      </c>
      <c r="I15" s="71"/>
      <c r="J15" s="41"/>
      <c r="K15" s="41"/>
      <c r="L15" s="41"/>
      <c r="M15" s="68"/>
      <c r="N15" s="41" t="s">
        <v>32</v>
      </c>
      <c r="O15" s="68"/>
      <c r="P15" s="44"/>
      <c r="Q15" s="45"/>
      <c r="R15" s="46"/>
      <c r="T15" s="57" t="e">
        <f>#REF!</f>
        <v>#REF!</v>
      </c>
      <c r="V15" s="57" t="str">
        <f>F$23&amp;" "&amp;E$23</f>
        <v>KLARA VAJA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 t="s">
        <v>21</v>
      </c>
      <c r="J16" s="56" t="str">
        <f>UPPER(IF(OR(I16="a",I16="as"),E15,IF(OR(I16="b",I16="bs"),E17,)))</f>
        <v>LAZAREVIC</v>
      </c>
      <c r="K16" s="56"/>
      <c r="L16" s="41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ANASTASIJA ARSIC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59" t="s">
        <v>22</v>
      </c>
      <c r="F17" s="59">
        <f>IF($D17="","",VLOOKUP($D17,'[1]PRIPREMA DECACI GT'!$A$7:$P$22,3))</f>
      </c>
      <c r="G17" s="59"/>
      <c r="H17" s="59">
        <f>IF($D17="","",VLOOKUP($D17,'[1]PRIPREMA DECACI GT'!$A$7:$P$22,4))</f>
      </c>
      <c r="I17" s="60"/>
      <c r="J17" s="41"/>
      <c r="K17" s="61"/>
      <c r="L17" s="41"/>
      <c r="M17" s="68"/>
      <c r="N17" s="66"/>
      <c r="O17" s="68"/>
      <c r="P17" s="44"/>
      <c r="Q17" s="45"/>
      <c r="R17" s="46"/>
      <c r="V17" s="57" t="str">
        <f>F$27&amp;" "&amp;E$27</f>
        <v> BYE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23</v>
      </c>
      <c r="K18" s="64" t="s">
        <v>24</v>
      </c>
      <c r="L18" s="56" t="str">
        <f>UPPER(IF(OR(K18="a",K18="as"),J16,IF(OR(K18="b",K18="bs"),J20,)))</f>
        <v>BUDIMIR</v>
      </c>
      <c r="M18" s="73"/>
      <c r="N18" s="66"/>
      <c r="O18" s="68"/>
      <c r="P18" s="44"/>
      <c r="Q18" s="45"/>
      <c r="R18" s="46"/>
      <c r="V18" s="57" t="str">
        <f>F$29&amp;" "&amp;E$29</f>
        <v>ALEKSANDRA STEVANOVIC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 t="s">
        <v>33</v>
      </c>
      <c r="F19" s="59" t="s">
        <v>34</v>
      </c>
      <c r="G19" s="59"/>
      <c r="H19" s="59" t="s">
        <v>35</v>
      </c>
      <c r="I19" s="40"/>
      <c r="J19" s="41"/>
      <c r="K19" s="67"/>
      <c r="L19" s="41" t="s">
        <v>36</v>
      </c>
      <c r="M19" s="66"/>
      <c r="N19" s="66"/>
      <c r="O19" s="68"/>
      <c r="P19" s="44"/>
      <c r="Q19" s="45"/>
      <c r="R19" s="46"/>
      <c r="V19" s="57" t="str">
        <f>F$31&amp;" "&amp;E$31</f>
        <v>MILICA MARTINOVIC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 t="s">
        <v>24</v>
      </c>
      <c r="J20" s="56" t="str">
        <f>UPPER(IF(OR(I20="a",I20="as"),E19,IF(OR(I20="b",I20="bs"),E21,)))</f>
        <v>BUDIMIR</v>
      </c>
      <c r="K20" s="69"/>
      <c r="L20" s="41"/>
      <c r="M20" s="66"/>
      <c r="N20" s="66"/>
      <c r="O20" s="68"/>
      <c r="P20" s="44"/>
      <c r="Q20" s="45"/>
      <c r="R20" s="46"/>
      <c r="V20" s="57" t="str">
        <f>F$33&amp;" "&amp;E$33</f>
        <v> BYE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59" t="s">
        <v>37</v>
      </c>
      <c r="F21" s="59" t="s">
        <v>38</v>
      </c>
      <c r="G21" s="59"/>
      <c r="H21" s="59" t="s">
        <v>39</v>
      </c>
      <c r="I21" s="70"/>
      <c r="J21" s="41" t="s">
        <v>40</v>
      </c>
      <c r="K21" s="41"/>
      <c r="L21" s="41"/>
      <c r="M21" s="66"/>
      <c r="N21" s="66"/>
      <c r="O21" s="68"/>
      <c r="P21" s="44"/>
      <c r="Q21" s="45"/>
      <c r="R21" s="46"/>
      <c r="V21" s="57" t="str">
        <f>F$35&amp;" "&amp;E$35</f>
        <v> BYE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 t="s">
        <v>23</v>
      </c>
      <c r="O22" s="64" t="s">
        <v>21</v>
      </c>
      <c r="P22" s="56" t="str">
        <f>UPPER(IF(OR(O22="a",O22="as"),N14,IF(OR(O22="b",O22="bs"),N30,)))</f>
        <v>MATIC</v>
      </c>
      <c r="Q22" s="65"/>
      <c r="R22" s="46"/>
      <c r="V22" s="57" t="str">
        <f>F$37&amp;" "&amp;E$37</f>
        <v>EKATERINA POZNANOVIC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59" t="s">
        <v>41</v>
      </c>
      <c r="F23" s="59" t="s">
        <v>42</v>
      </c>
      <c r="G23" s="59"/>
      <c r="H23" s="59" t="s">
        <v>43</v>
      </c>
      <c r="I23" s="40"/>
      <c r="J23" s="41"/>
      <c r="K23" s="41"/>
      <c r="L23" s="41"/>
      <c r="M23" s="66"/>
      <c r="N23" s="41"/>
      <c r="O23" s="68"/>
      <c r="P23" s="41" t="s">
        <v>44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 t="s">
        <v>21</v>
      </c>
      <c r="J24" s="56" t="str">
        <f>UPPER(IF(OR(I24="a",I24="as"),E23,IF(OR(I24="b",I24="bs"),E25,)))</f>
        <v>VAJA</v>
      </c>
      <c r="K24" s="56"/>
      <c r="L24" s="41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59" t="s">
        <v>45</v>
      </c>
      <c r="F25" s="59" t="s">
        <v>46</v>
      </c>
      <c r="G25" s="59"/>
      <c r="H25" s="59" t="s">
        <v>43</v>
      </c>
      <c r="I25" s="60"/>
      <c r="J25" s="41" t="s">
        <v>47</v>
      </c>
      <c r="K25" s="61"/>
      <c r="L25" s="41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 t="s">
        <v>23</v>
      </c>
      <c r="K26" s="64" t="s">
        <v>21</v>
      </c>
      <c r="L26" s="56" t="str">
        <f>UPPER(IF(OR(K26="a",K26="as"),J24,IF(OR(K26="b",K26="bs"),J28,)))</f>
        <v>VAJA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59" t="s">
        <v>22</v>
      </c>
      <c r="F27" s="59">
        <f>IF($D27="","",VLOOKUP($D27,'[1]PRIPREMA DECACI GT'!$A$7:$P$22,3))</f>
      </c>
      <c r="G27" s="59"/>
      <c r="H27" s="59">
        <f>IF($D27="","",VLOOKUP($D27,'[1]PRIPREMA DECACI GT'!$A$7:$P$22,4))</f>
      </c>
      <c r="I27" s="40"/>
      <c r="J27" s="41"/>
      <c r="K27" s="67"/>
      <c r="L27" s="41" t="s">
        <v>48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 t="s">
        <v>24</v>
      </c>
      <c r="J28" s="56" t="str">
        <f>UPPER(IF(OR(I28="a",I28="as"),E27,IF(OR(I28="b",I28="bs"),E29,)))</f>
        <v>STEVANOVIC</v>
      </c>
      <c r="K28" s="69"/>
      <c r="L28" s="41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7" t="s">
        <v>49</v>
      </c>
      <c r="F29" s="37" t="s">
        <v>50</v>
      </c>
      <c r="G29" s="39"/>
      <c r="H29" s="37" t="s">
        <v>51</v>
      </c>
      <c r="I29" s="70"/>
      <c r="J29" s="41"/>
      <c r="K29" s="41"/>
      <c r="L29" s="41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63" t="s">
        <v>23</v>
      </c>
      <c r="M30" s="64" t="s">
        <v>24</v>
      </c>
      <c r="N30" s="56" t="str">
        <f>UPPER(IF(OR(M30="a",M30="as"),L26,IF(OR(M30="b",M30="bs"),L34,)))</f>
        <v>MARTINOVIC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59" t="s">
        <v>52</v>
      </c>
      <c r="F31" s="59" t="s">
        <v>53</v>
      </c>
      <c r="G31" s="59"/>
      <c r="H31" s="59" t="s">
        <v>54</v>
      </c>
      <c r="I31" s="71"/>
      <c r="J31" s="41"/>
      <c r="K31" s="41"/>
      <c r="L31" s="41"/>
      <c r="M31" s="68"/>
      <c r="N31" s="41" t="s">
        <v>32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 t="s">
        <v>21</v>
      </c>
      <c r="J32" s="56" t="str">
        <f>UPPER(IF(OR(I32="a",I32="as"),E31,IF(OR(I32="b",I32="bs"),E33,)))</f>
        <v>MARTINOVIC</v>
      </c>
      <c r="K32" s="56"/>
      <c r="L32" s="41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59" t="s">
        <v>22</v>
      </c>
      <c r="F33" s="59">
        <f>IF($D33="","",VLOOKUP($D33,'[1]PRIPREMA DECACI GT'!$A$7:$P$22,3))</f>
      </c>
      <c r="G33" s="59"/>
      <c r="H33" s="59">
        <f>IF($D33="","",VLOOKUP($D33,'[1]PRIPREMA DECACI GT'!$A$7:$P$22,4))</f>
      </c>
      <c r="I33" s="60"/>
      <c r="J33" s="41"/>
      <c r="K33" s="61"/>
      <c r="L33" s="41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 t="s">
        <v>23</v>
      </c>
      <c r="K34" s="64" t="s">
        <v>21</v>
      </c>
      <c r="L34" s="56" t="str">
        <f>UPPER(IF(OR(K34="a",K34="as"),J32,IF(OR(K34="b",K34="bs"),J36,)))</f>
        <v>MARTINOVIC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59" t="s">
        <v>22</v>
      </c>
      <c r="F35" s="59">
        <f>IF($D35="","",VLOOKUP($D35,'[1]PRIPREMA DECACI GT'!$A$7:$P$22,3))</f>
      </c>
      <c r="G35" s="59"/>
      <c r="H35" s="59">
        <f>IF($D35="","",VLOOKUP($D35,'[1]PRIPREMA DECACI GT'!$A$7:$P$22,4))</f>
      </c>
      <c r="I35" s="40"/>
      <c r="J35" s="41"/>
      <c r="K35" s="67"/>
      <c r="L35" s="41" t="s">
        <v>47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 t="s">
        <v>24</v>
      </c>
      <c r="J36" s="56" t="str">
        <f>UPPER(IF(OR(I36="a",I36="as"),E35,IF(OR(I36="b",I36="bs"),E37,)))</f>
        <v>POZNANOVIC</v>
      </c>
      <c r="K36" s="69"/>
      <c r="L36" s="41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7" t="s">
        <v>55</v>
      </c>
      <c r="F37" s="37" t="s">
        <v>56</v>
      </c>
      <c r="G37" s="39"/>
      <c r="H37" s="37" t="s">
        <v>57</v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58</v>
      </c>
      <c r="B71" s="92"/>
      <c r="C71" s="93"/>
      <c r="D71" s="94" t="s">
        <v>59</v>
      </c>
      <c r="E71" s="95" t="s">
        <v>60</v>
      </c>
      <c r="F71" s="94"/>
      <c r="G71" s="96"/>
      <c r="H71" s="97"/>
      <c r="I71" s="94" t="s">
        <v>59</v>
      </c>
      <c r="J71" s="95" t="s">
        <v>61</v>
      </c>
      <c r="K71" s="98"/>
      <c r="L71" s="95" t="s">
        <v>62</v>
      </c>
      <c r="M71" s="99"/>
      <c r="N71" s="100" t="s">
        <v>63</v>
      </c>
      <c r="O71" s="100"/>
      <c r="P71" s="101"/>
      <c r="Q71" s="102"/>
    </row>
    <row r="72" spans="1:17" s="103" customFormat="1" ht="9" customHeight="1">
      <c r="A72" s="104" t="s">
        <v>64</v>
      </c>
      <c r="B72" s="105"/>
      <c r="C72" s="106"/>
      <c r="D72" s="107">
        <v>1</v>
      </c>
      <c r="E72" s="108">
        <f>'[1]PRIPREMA DECACI GT'!B7</f>
        <v>0</v>
      </c>
      <c r="F72" s="108">
        <f>'[1]PRIPREMA DECACI GT'!C7</f>
        <v>0</v>
      </c>
      <c r="G72" s="109"/>
      <c r="H72" s="110"/>
      <c r="I72" s="111" t="s">
        <v>65</v>
      </c>
      <c r="J72" s="105"/>
      <c r="K72" s="112"/>
      <c r="L72" s="105"/>
      <c r="M72" s="113"/>
      <c r="N72" s="114" t="s">
        <v>66</v>
      </c>
      <c r="O72" s="115"/>
      <c r="P72" s="115"/>
      <c r="Q72" s="116"/>
    </row>
    <row r="73" spans="1:17" s="103" customFormat="1" ht="9" customHeight="1">
      <c r="A73" s="104" t="s">
        <v>67</v>
      </c>
      <c r="B73" s="105"/>
      <c r="C73" s="117">
        <f>'[1]PRIPREMA DECACI GT'!H7</f>
        <v>0</v>
      </c>
      <c r="D73" s="107">
        <v>2</v>
      </c>
      <c r="E73" s="108">
        <f>'[1]PRIPREMA DECACI GT'!B8</f>
        <v>0</v>
      </c>
      <c r="F73" s="108">
        <f>'[1]PRIPREMA DECACI GT'!C8</f>
        <v>0</v>
      </c>
      <c r="G73" s="109"/>
      <c r="H73" s="110"/>
      <c r="I73" s="111" t="s">
        <v>68</v>
      </c>
      <c r="J73" s="105"/>
      <c r="K73" s="112"/>
      <c r="L73" s="105"/>
      <c r="M73" s="113"/>
      <c r="N73" s="118" t="str">
        <f>IF(ISBLANK('[1]PRIPREMA DECACI GT'!B22),"BYE",'[1]PRIPREMA DECACI GT'!V22)</f>
        <v>BYE</v>
      </c>
      <c r="O73" s="119"/>
      <c r="P73" s="119"/>
      <c r="Q73" s="120"/>
    </row>
    <row r="74" spans="1:17" s="103" customFormat="1" ht="9" customHeight="1">
      <c r="A74" s="121" t="s">
        <v>69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>
        <f>'[1]PRIPREMA DECACI GT'!B9</f>
        <v>0</v>
      </c>
      <c r="F74" s="108">
        <f>'[1]PRIPREMA DECACI GT'!C9</f>
        <v>0</v>
      </c>
      <c r="G74" s="109"/>
      <c r="H74" s="110"/>
      <c r="I74" s="111" t="s">
        <v>70</v>
      </c>
      <c r="J74" s="105"/>
      <c r="K74" s="112"/>
      <c r="L74" s="105"/>
      <c r="M74" s="113"/>
      <c r="N74" s="114" t="s">
        <v>71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DECACI GT'!B10</f>
        <v>0</v>
      </c>
      <c r="F75" s="108">
        <f>'[1]PRIPREMA DECACI GT'!C10</f>
        <v>0</v>
      </c>
      <c r="G75" s="109"/>
      <c r="H75" s="110"/>
      <c r="I75" s="111" t="s">
        <v>72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73</v>
      </c>
      <c r="B76" s="128"/>
      <c r="C76" s="129"/>
      <c r="D76" s="130"/>
      <c r="E76" s="131"/>
      <c r="F76" s="132"/>
      <c r="G76" s="131"/>
      <c r="H76" s="110"/>
      <c r="I76" s="111" t="s">
        <v>74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64</v>
      </c>
      <c r="B77" s="105"/>
      <c r="C77" s="106"/>
      <c r="D77" s="130"/>
      <c r="E77" s="131"/>
      <c r="F77" s="132"/>
      <c r="G77" s="131"/>
      <c r="H77" s="110"/>
      <c r="I77" s="111" t="s">
        <v>75</v>
      </c>
      <c r="J77" s="105"/>
      <c r="K77" s="112"/>
      <c r="L77" s="105"/>
      <c r="M77" s="113"/>
      <c r="N77" s="114" t="s">
        <v>76</v>
      </c>
      <c r="O77" s="115"/>
      <c r="P77" s="115"/>
      <c r="Q77" s="116"/>
    </row>
    <row r="78" spans="1:17" s="103" customFormat="1" ht="9" customHeight="1">
      <c r="A78" s="104" t="s">
        <v>77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78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79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80</v>
      </c>
      <c r="J79" s="122"/>
      <c r="K79" s="133"/>
      <c r="L79" s="122"/>
      <c r="M79" s="120"/>
      <c r="N79" s="122" t="str">
        <f>Q4</f>
        <v>NIKOLA OBRADOVIC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70995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2016-03-30T07:19:45Z</dcterms:created>
  <dcterms:modified xsi:type="dcterms:W3CDTF">2016-03-31T10:13:10Z</dcterms:modified>
  <cp:category/>
  <cp:version/>
  <cp:contentType/>
  <cp:contentStatus/>
</cp:coreProperties>
</file>