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UTESN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'UTESNI'!$A$1:$Q$79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<sst xmlns="http://schemas.openxmlformats.org/spreadsheetml/2006/main" count="121" uniqueCount="98">
  <si>
    <t xml:space="preserve"> SINGL</t>
  </si>
  <si>
    <t/>
  </si>
  <si>
    <t>UTESNI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</si>
  <si>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</si>
  <si>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</si>
  <si>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</si>
  <si>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</si>
  <si>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</si>
  <si>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</si>
  <si>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</si>
  <si>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</si>
  <si>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</si>
  <si>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</si>
  <si>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</si>
  <si>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</si>
  <si>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</si>
  <si>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</si>
  <si>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</si>
  <si>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RADEKA</t>
  </si>
  <si>
    <t>ALEKSANDRA</t>
  </si>
  <si>
    <t>GMX</t>
  </si>
  <si>
    <t>a</t>
  </si>
  <si>
    <t>BYE</t>
  </si>
  <si>
    <t>Umpire</t>
  </si>
  <si>
    <t>KJELLEREN</t>
  </si>
  <si>
    <t xml:space="preserve">KJELLEREN </t>
  </si>
  <si>
    <t>LINEA</t>
  </si>
  <si>
    <t>05 53 54</t>
  </si>
  <si>
    <t>A</t>
  </si>
  <si>
    <t>SUSLJIK</t>
  </si>
  <si>
    <t>DJORDJE</t>
  </si>
  <si>
    <t>VIC</t>
  </si>
  <si>
    <t>w.o.</t>
  </si>
  <si>
    <t>B</t>
  </si>
  <si>
    <t>RUZICIC</t>
  </si>
  <si>
    <t>IVAN</t>
  </si>
  <si>
    <t>TPC</t>
  </si>
  <si>
    <t>53 53</t>
  </si>
  <si>
    <t>b</t>
  </si>
  <si>
    <t>DOBRODOLAC</t>
  </si>
  <si>
    <t>PETRA</t>
  </si>
  <si>
    <t>REK</t>
  </si>
  <si>
    <t>35 51 51</t>
  </si>
  <si>
    <t>MANOJLOVIC</t>
  </si>
  <si>
    <t>ANDREJ</t>
  </si>
  <si>
    <t>MAS</t>
  </si>
  <si>
    <t>52 50</t>
  </si>
  <si>
    <t>SADZAKOVIC</t>
  </si>
  <si>
    <t xml:space="preserve">SADZAKOVIC </t>
  </si>
  <si>
    <t>ANDRIJA</t>
  </si>
  <si>
    <t>DJU</t>
  </si>
  <si>
    <t>JOVIC</t>
  </si>
  <si>
    <t>ALEKSANDAR</t>
  </si>
  <si>
    <t>CZ</t>
  </si>
  <si>
    <t>45 53 54</t>
  </si>
  <si>
    <t>KRIVOKAPIC</t>
  </si>
  <si>
    <t>KRSTO</t>
  </si>
  <si>
    <t>TRK</t>
  </si>
  <si>
    <t>5-0 5-1</t>
  </si>
  <si>
    <t>LASCUK</t>
  </si>
  <si>
    <t>VANJA</t>
  </si>
  <si>
    <t>50 51</t>
  </si>
  <si>
    <t>ANA</t>
  </si>
  <si>
    <t>w.o</t>
  </si>
  <si>
    <t>TESMANOVIC</t>
  </si>
  <si>
    <t>JOVAN</t>
  </si>
  <si>
    <t>BAN</t>
  </si>
  <si>
    <t>54 54</t>
  </si>
  <si>
    <t>DJORDJEVIC</t>
  </si>
  <si>
    <t>PAVLE</t>
  </si>
  <si>
    <t>52 53</t>
  </si>
  <si>
    <t>53 51</t>
  </si>
  <si>
    <t xml:space="preserve">VRANES </t>
  </si>
  <si>
    <t>ILIJA</t>
  </si>
  <si>
    <t>GS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</si>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</sst>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21.05.2016.</v>
          </cell>
          <cell r="C10" t="str">
            <v>BEOGRAD,VICTORIA</v>
          </cell>
          <cell r="D10" t="str">
            <v>CRVENI</v>
          </cell>
          <cell r="E10" t="str">
            <v>NIKOLA OBRADOVIC</v>
          </cell>
        </row>
        <row r="12">
          <cell r="A12" t="str">
            <v>8god.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3" sqref="P23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4" t="str">
        <f>'[1]PODEŠAVANJA-NE BRISATI'!$A$10</f>
        <v>21.05.2016.</v>
      </c>
      <c r="B4" s="144"/>
      <c r="C4" s="144"/>
      <c r="D4" s="17"/>
      <c r="E4" s="17"/>
      <c r="F4" s="17" t="str">
        <f>'[1]PODEŠAVANJA-NE BRISATI'!$C$10</f>
        <v>BEOGRAD,VICTORIA</v>
      </c>
      <c r="G4" s="18"/>
      <c r="H4" s="17"/>
      <c r="I4" s="19"/>
      <c r="J4" s="20" t="str">
        <f>'[1]PODEŠAVANJA-NE BRISATI'!$D$10</f>
        <v>CRVENI</v>
      </c>
      <c r="K4" s="19"/>
      <c r="L4" s="21" t="str">
        <f>'[1]PODEŠAVANJA-NE BRISATI'!$A$12</f>
        <v>8god.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ALEKSANDRA RADEKA</v>
      </c>
    </row>
    <row r="8" spans="1:22" s="46" customFormat="1" ht="9" customHeight="1">
      <c r="A8" s="48"/>
      <c r="B8" s="49"/>
      <c r="C8" s="50"/>
      <c r="D8" s="51"/>
      <c r="E8" s="52"/>
      <c r="F8" s="52"/>
      <c r="G8" s="53"/>
      <c r="H8" s="52"/>
      <c r="I8" s="54" t="s">
        <v>21</v>
      </c>
      <c r="J8" s="55" t="str">
        <f>UPPER(IF(OR(I8="a",I8="as"),E7,IF(OR(I8="b",I8="bs"),E9,)))</f>
        <v>RADEKA</v>
      </c>
      <c r="K8" s="55"/>
      <c r="L8" s="40"/>
      <c r="M8" s="40"/>
      <c r="N8" s="41"/>
      <c r="O8" s="42"/>
      <c r="P8" s="43"/>
      <c r="Q8" s="44"/>
      <c r="R8" s="45"/>
      <c r="T8" s="56" t="e">
        <f>#REF!</f>
        <v>#REF!</v>
      </c>
      <c r="V8" s="56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7"/>
      <c r="E9" s="58" t="s">
        <v>22</v>
      </c>
      <c r="F9" s="58">
        <f>IF($D9="","",VLOOKUP($D9,'[1]PRIPREMA DECACI GT'!$A$7:$P$22,3))</f>
      </c>
      <c r="G9" s="58"/>
      <c r="H9" s="58">
        <f>IF($D9="","",VLOOKUP($D9,'[1]PRIPREMA DECACI GT'!$A$7:$P$22,4))</f>
      </c>
      <c r="I9" s="59"/>
      <c r="J9" s="40"/>
      <c r="K9" s="60"/>
      <c r="L9" s="40"/>
      <c r="M9" s="40"/>
      <c r="N9" s="41"/>
      <c r="O9" s="42"/>
      <c r="P9" s="43"/>
      <c r="Q9" s="44"/>
      <c r="R9" s="45"/>
      <c r="T9" s="56" t="e">
        <f>#REF!</f>
        <v>#REF!</v>
      </c>
      <c r="V9" s="56" t="str">
        <f>F$11&amp;" "&amp;E$11</f>
        <v>LINEA KJELLEREN </v>
      </c>
    </row>
    <row r="10" spans="1:22" s="46" customFormat="1" ht="9" customHeight="1">
      <c r="A10" s="48"/>
      <c r="B10" s="50"/>
      <c r="C10" s="50"/>
      <c r="D10" s="51"/>
      <c r="E10" s="52"/>
      <c r="F10" s="52"/>
      <c r="G10" s="53"/>
      <c r="H10" s="52"/>
      <c r="I10" s="61"/>
      <c r="J10" s="62" t="s">
        <v>23</v>
      </c>
      <c r="K10" s="63"/>
      <c r="L10" s="55" t="s">
        <v>24</v>
      </c>
      <c r="M10" s="64"/>
      <c r="N10" s="65"/>
      <c r="O10" s="65"/>
      <c r="P10" s="43"/>
      <c r="Q10" s="44"/>
      <c r="R10" s="45"/>
      <c r="T10" s="56" t="e">
        <f>#REF!</f>
        <v>#REF!</v>
      </c>
      <c r="V10" s="56" t="str">
        <f>F$13&amp;" "&amp;E$13</f>
        <v>DJORDJE SUSLJIK</v>
      </c>
    </row>
    <row r="11" spans="1:22" s="46" customFormat="1" ht="9" customHeight="1">
      <c r="A11" s="48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7"/>
      <c r="E11" s="58" t="s">
        <v>25</v>
      </c>
      <c r="F11" s="58" t="s">
        <v>26</v>
      </c>
      <c r="G11" s="58"/>
      <c r="H11" s="58" t="s">
        <v>20</v>
      </c>
      <c r="I11" s="39"/>
      <c r="J11" s="40"/>
      <c r="K11" s="66"/>
      <c r="L11" s="40" t="s">
        <v>27</v>
      </c>
      <c r="M11" s="67"/>
      <c r="N11" s="65"/>
      <c r="O11" s="65"/>
      <c r="P11" s="43"/>
      <c r="Q11" s="44"/>
      <c r="R11" s="45"/>
      <c r="T11" s="56" t="e">
        <f>#REF!</f>
        <v>#REF!</v>
      </c>
      <c r="V11" s="56" t="str">
        <f>F$15&amp;" "&amp;E$15</f>
        <v>IVAN RUZICIC</v>
      </c>
    </row>
    <row r="12" spans="1:22" s="46" customFormat="1" ht="9" customHeight="1">
      <c r="A12" s="48"/>
      <c r="B12" s="49"/>
      <c r="C12" s="50"/>
      <c r="D12" s="51"/>
      <c r="E12" s="52"/>
      <c r="F12" s="52"/>
      <c r="G12" s="53"/>
      <c r="H12" s="52"/>
      <c r="I12" s="54" t="s">
        <v>28</v>
      </c>
      <c r="J12" s="55" t="str">
        <f>UPPER(IF(OR(I12="a",I12="as"),E11,IF(OR(I12="b",I12="bs"),E13,)))</f>
        <v>KJELLEREN </v>
      </c>
      <c r="K12" s="68"/>
      <c r="L12" s="40"/>
      <c r="M12" s="67"/>
      <c r="N12" s="65"/>
      <c r="O12" s="65"/>
      <c r="P12" s="43"/>
      <c r="Q12" s="44"/>
      <c r="R12" s="45"/>
      <c r="T12" s="56" t="e">
        <f>#REF!</f>
        <v>#REF!</v>
      </c>
      <c r="V12" s="56" t="str">
        <f>F$17&amp;" "&amp;E$17</f>
        <v>PETRA DOBRODOLAC</v>
      </c>
    </row>
    <row r="13" spans="1:22" s="46" customFormat="1" ht="9" customHeight="1">
      <c r="A13" s="48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7"/>
      <c r="E13" s="58" t="s">
        <v>29</v>
      </c>
      <c r="F13" s="58" t="s">
        <v>30</v>
      </c>
      <c r="G13" s="58"/>
      <c r="H13" s="58" t="s">
        <v>31</v>
      </c>
      <c r="I13" s="69"/>
      <c r="J13" s="40" t="s">
        <v>32</v>
      </c>
      <c r="K13" s="40"/>
      <c r="L13" s="40"/>
      <c r="M13" s="67"/>
      <c r="N13" s="65"/>
      <c r="O13" s="65"/>
      <c r="P13" s="43"/>
      <c r="Q13" s="44"/>
      <c r="R13" s="45"/>
      <c r="T13" s="56" t="e">
        <f>#REF!</f>
        <v>#REF!</v>
      </c>
      <c r="V13" s="56" t="str">
        <f>F$19&amp;" "&amp;E$19</f>
        <v>ANDREJ MANOJLOVIC</v>
      </c>
    </row>
    <row r="14" spans="1:22" s="46" customFormat="1" ht="9" customHeight="1">
      <c r="A14" s="48"/>
      <c r="B14" s="49"/>
      <c r="C14" s="50"/>
      <c r="D14" s="51"/>
      <c r="E14" s="52"/>
      <c r="F14" s="52"/>
      <c r="G14" s="53"/>
      <c r="H14" s="52"/>
      <c r="I14" s="61"/>
      <c r="J14" s="40"/>
      <c r="K14" s="40"/>
      <c r="L14" s="62" t="s">
        <v>23</v>
      </c>
      <c r="M14" s="63" t="s">
        <v>33</v>
      </c>
      <c r="N14" s="55" t="str">
        <f>UPPER(IF(OR(M14="a",M14="as"),L10,IF(OR(M14="b",M14="bs"),L18,)))</f>
        <v>DOBRODOLAC</v>
      </c>
      <c r="O14" s="64"/>
      <c r="P14" s="43"/>
      <c r="Q14" s="44"/>
      <c r="R14" s="45"/>
      <c r="T14" s="56" t="e">
        <f>#REF!</f>
        <v>#REF!</v>
      </c>
      <c r="V14" s="56" t="str">
        <f>F$21&amp;" "&amp;E$21</f>
        <v>ANDRIJA SADZAKOVIC </v>
      </c>
    </row>
    <row r="15" spans="1:22" s="46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7"/>
      <c r="E15" s="37" t="s">
        <v>34</v>
      </c>
      <c r="F15" s="37" t="s">
        <v>35</v>
      </c>
      <c r="G15" s="70"/>
      <c r="H15" s="37" t="s">
        <v>36</v>
      </c>
      <c r="I15" s="71"/>
      <c r="J15" s="40"/>
      <c r="K15" s="40"/>
      <c r="L15" s="40"/>
      <c r="M15" s="67"/>
      <c r="N15" s="40" t="s">
        <v>37</v>
      </c>
      <c r="O15" s="67"/>
      <c r="P15" s="43"/>
      <c r="Q15" s="44"/>
      <c r="R15" s="45"/>
      <c r="T15" s="56" t="e">
        <f>#REF!</f>
        <v>#REF!</v>
      </c>
      <c r="V15" s="56" t="str">
        <f>F$23&amp;" "&amp;E$23</f>
        <v>ALEKSANDAR JOVIC</v>
      </c>
    </row>
    <row r="16" spans="1:22" s="46" customFormat="1" ht="9" customHeight="1" thickBot="1">
      <c r="A16" s="48"/>
      <c r="B16" s="49"/>
      <c r="C16" s="50"/>
      <c r="D16" s="51"/>
      <c r="E16" s="52"/>
      <c r="F16" s="52"/>
      <c r="G16" s="53"/>
      <c r="H16" s="52"/>
      <c r="I16" s="54" t="s">
        <v>38</v>
      </c>
      <c r="J16" s="55" t="str">
        <f>UPPER(IF(OR(I16="a",I16="as"),E15,IF(OR(I16="b",I16="bs"),E17,)))</f>
        <v>DOBRODOLAC</v>
      </c>
      <c r="K16" s="55"/>
      <c r="L16" s="40"/>
      <c r="M16" s="67"/>
      <c r="N16" s="65"/>
      <c r="O16" s="67"/>
      <c r="P16" s="43"/>
      <c r="Q16" s="44"/>
      <c r="R16" s="45"/>
      <c r="T16" s="72" t="e">
        <f>#REF!</f>
        <v>#REF!</v>
      </c>
      <c r="V16" s="56" t="str">
        <f>F$25&amp;" "&amp;E$25</f>
        <v>KRSTO KRIVOKAPIC</v>
      </c>
    </row>
    <row r="17" spans="1:22" s="46" customFormat="1" ht="9" customHeight="1">
      <c r="A17" s="48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7"/>
      <c r="E17" s="58" t="s">
        <v>39</v>
      </c>
      <c r="F17" s="58" t="s">
        <v>40</v>
      </c>
      <c r="G17" s="58"/>
      <c r="H17" s="58" t="s">
        <v>41</v>
      </c>
      <c r="I17" s="59"/>
      <c r="J17" s="40" t="s">
        <v>42</v>
      </c>
      <c r="K17" s="60"/>
      <c r="L17" s="40"/>
      <c r="M17" s="67"/>
      <c r="N17" s="65"/>
      <c r="O17" s="67"/>
      <c r="P17" s="43"/>
      <c r="Q17" s="44"/>
      <c r="R17" s="45"/>
      <c r="V17" s="56" t="str">
        <f>F$27&amp;" "&amp;E$27</f>
        <v>VANJA LASCUK</v>
      </c>
    </row>
    <row r="18" spans="1:22" s="46" customFormat="1" ht="9" customHeight="1">
      <c r="A18" s="48"/>
      <c r="B18" s="49"/>
      <c r="C18" s="50"/>
      <c r="D18" s="51"/>
      <c r="E18" s="52"/>
      <c r="F18" s="52"/>
      <c r="G18" s="53"/>
      <c r="H18" s="52"/>
      <c r="I18" s="61"/>
      <c r="J18" s="62" t="s">
        <v>23</v>
      </c>
      <c r="K18" s="63" t="s">
        <v>28</v>
      </c>
      <c r="L18" s="55" t="str">
        <f>UPPER(IF(OR(K18="a",K18="as"),J16,IF(OR(K18="b",K18="bs"),J20,)))</f>
        <v>DOBRODOLAC</v>
      </c>
      <c r="M18" s="73"/>
      <c r="N18" s="65"/>
      <c r="O18" s="67"/>
      <c r="P18" s="43"/>
      <c r="Q18" s="44"/>
      <c r="R18" s="45"/>
      <c r="V18" s="56" t="str">
        <f>F$29&amp;" "&amp;E$29</f>
        <v>ANA RUZICIC</v>
      </c>
    </row>
    <row r="19" spans="1:22" s="46" customFormat="1" ht="9" customHeight="1">
      <c r="A19" s="48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7"/>
      <c r="E19" s="58" t="s">
        <v>43</v>
      </c>
      <c r="F19" s="58" t="s">
        <v>44</v>
      </c>
      <c r="G19" s="58"/>
      <c r="H19" s="58" t="s">
        <v>45</v>
      </c>
      <c r="I19" s="39"/>
      <c r="J19" s="40"/>
      <c r="K19" s="66"/>
      <c r="L19" s="40" t="s">
        <v>46</v>
      </c>
      <c r="M19" s="65"/>
      <c r="N19" s="65"/>
      <c r="O19" s="67"/>
      <c r="P19" s="43"/>
      <c r="Q19" s="44"/>
      <c r="R19" s="45"/>
      <c r="V19" s="56" t="str">
        <f>F$31&amp;" "&amp;E$31</f>
        <v>JOVAN TESMANOVIC</v>
      </c>
    </row>
    <row r="20" spans="1:22" s="46" customFormat="1" ht="9" customHeight="1">
      <c r="A20" s="48"/>
      <c r="B20" s="49"/>
      <c r="C20" s="50"/>
      <c r="D20" s="51"/>
      <c r="E20" s="52"/>
      <c r="F20" s="52"/>
      <c r="G20" s="53"/>
      <c r="H20" s="52"/>
      <c r="I20" s="54"/>
      <c r="J20" s="55" t="s">
        <v>47</v>
      </c>
      <c r="K20" s="68"/>
      <c r="L20" s="40"/>
      <c r="M20" s="65"/>
      <c r="N20" s="65"/>
      <c r="O20" s="67"/>
      <c r="P20" s="43"/>
      <c r="Q20" s="44"/>
      <c r="R20" s="45"/>
      <c r="V20" s="56" t="str">
        <f>F$33&amp;" "&amp;E$33</f>
        <v>PAVLE DJORDJEVIC</v>
      </c>
    </row>
    <row r="21" spans="1:22" s="46" customFormat="1" ht="9" customHeight="1">
      <c r="A21" s="48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7"/>
      <c r="E21" s="58" t="s">
        <v>48</v>
      </c>
      <c r="F21" s="58" t="s">
        <v>49</v>
      </c>
      <c r="G21" s="58"/>
      <c r="H21" s="58" t="s">
        <v>50</v>
      </c>
      <c r="I21" s="69"/>
      <c r="J21" s="40" t="s">
        <v>32</v>
      </c>
      <c r="K21" s="40"/>
      <c r="L21" s="40"/>
      <c r="M21" s="65"/>
      <c r="N21" s="65"/>
      <c r="O21" s="67"/>
      <c r="P21" s="43"/>
      <c r="Q21" s="44"/>
      <c r="R21" s="45"/>
      <c r="V21" s="56" t="str">
        <f>F$35&amp;" "&amp;E$35</f>
        <v> BYE</v>
      </c>
    </row>
    <row r="22" spans="1:22" s="46" customFormat="1" ht="9" customHeight="1">
      <c r="A22" s="48"/>
      <c r="B22" s="50"/>
      <c r="C22" s="50"/>
      <c r="D22" s="51"/>
      <c r="E22" s="52"/>
      <c r="F22" s="52"/>
      <c r="G22" s="53"/>
      <c r="H22" s="52"/>
      <c r="I22" s="61"/>
      <c r="J22" s="40"/>
      <c r="K22" s="40"/>
      <c r="L22" s="40"/>
      <c r="M22" s="65"/>
      <c r="N22" s="62" t="s">
        <v>23</v>
      </c>
      <c r="O22" s="63" t="s">
        <v>33</v>
      </c>
      <c r="P22" s="55" t="str">
        <f>UPPER(IF(OR(O22="a",O22="as"),N14,IF(OR(O22="b",O22="bs"),N30,)))</f>
        <v>DJORDJEVIC</v>
      </c>
      <c r="Q22" s="64"/>
      <c r="R22" s="45"/>
      <c r="V22" s="56" t="str">
        <f>F$37&amp;" "&amp;E$37</f>
        <v>ILIJA VRANES </v>
      </c>
    </row>
    <row r="23" spans="1:22" s="46" customFormat="1" ht="9" customHeight="1">
      <c r="A23" s="48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7"/>
      <c r="E23" s="58" t="s">
        <v>51</v>
      </c>
      <c r="F23" s="58" t="s">
        <v>52</v>
      </c>
      <c r="G23" s="58"/>
      <c r="H23" s="58" t="s">
        <v>53</v>
      </c>
      <c r="I23" s="39"/>
      <c r="J23" s="40"/>
      <c r="K23" s="40"/>
      <c r="L23" s="40"/>
      <c r="M23" s="65"/>
      <c r="N23" s="40"/>
      <c r="O23" s="67"/>
      <c r="P23" s="40" t="s">
        <v>54</v>
      </c>
      <c r="Q23" s="65"/>
      <c r="R23" s="45"/>
      <c r="V23" s="56"/>
    </row>
    <row r="24" spans="1:22" s="46" customFormat="1" ht="9" customHeight="1">
      <c r="A24" s="48"/>
      <c r="B24" s="50"/>
      <c r="C24" s="50"/>
      <c r="D24" s="51"/>
      <c r="E24" s="52"/>
      <c r="F24" s="52"/>
      <c r="G24" s="53"/>
      <c r="H24" s="52"/>
      <c r="I24" s="54" t="s">
        <v>38</v>
      </c>
      <c r="J24" s="55" t="str">
        <f>UPPER(IF(OR(I24="a",I24="as"),E23,IF(OR(I24="b",I24="bs"),E25,)))</f>
        <v>KRIVOKAPIC</v>
      </c>
      <c r="K24" s="55"/>
      <c r="L24" s="40"/>
      <c r="M24" s="65"/>
      <c r="N24" s="65"/>
      <c r="O24" s="67"/>
      <c r="P24" s="43"/>
      <c r="Q24" s="44"/>
      <c r="R24" s="45"/>
      <c r="V24" s="56"/>
    </row>
    <row r="25" spans="1:22" s="46" customFormat="1" ht="9" customHeight="1">
      <c r="A25" s="48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7"/>
      <c r="E25" s="58" t="s">
        <v>55</v>
      </c>
      <c r="F25" s="58" t="s">
        <v>56</v>
      </c>
      <c r="G25" s="58"/>
      <c r="H25" s="58" t="s">
        <v>57</v>
      </c>
      <c r="I25" s="59"/>
      <c r="J25" s="40" t="s">
        <v>58</v>
      </c>
      <c r="K25" s="60"/>
      <c r="L25" s="40"/>
      <c r="M25" s="65"/>
      <c r="N25" s="65"/>
      <c r="O25" s="67"/>
      <c r="P25" s="43"/>
      <c r="Q25" s="44"/>
      <c r="R25" s="45"/>
      <c r="V25" s="56"/>
    </row>
    <row r="26" spans="1:22" s="46" customFormat="1" ht="9" customHeight="1">
      <c r="A26" s="48"/>
      <c r="B26" s="49"/>
      <c r="C26" s="50"/>
      <c r="D26" s="51"/>
      <c r="E26" s="52"/>
      <c r="F26" s="52"/>
      <c r="G26" s="53"/>
      <c r="H26" s="52"/>
      <c r="I26" s="61"/>
      <c r="J26" s="62" t="s">
        <v>23</v>
      </c>
      <c r="K26" s="63" t="s">
        <v>28</v>
      </c>
      <c r="L26" s="55" t="str">
        <f>UPPER(IF(OR(K26="a",K26="as"),J24,IF(OR(K26="b",K26="bs"),J28,)))</f>
        <v>KRIVOKAPIC</v>
      </c>
      <c r="M26" s="64"/>
      <c r="N26" s="65"/>
      <c r="O26" s="67"/>
      <c r="P26" s="43"/>
      <c r="Q26" s="44"/>
      <c r="R26" s="45"/>
      <c r="V26" s="56"/>
    </row>
    <row r="27" spans="1:22" s="46" customFormat="1" ht="9" customHeight="1">
      <c r="A27" s="48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7"/>
      <c r="E27" s="58" t="s">
        <v>59</v>
      </c>
      <c r="F27" s="58" t="s">
        <v>60</v>
      </c>
      <c r="G27" s="58"/>
      <c r="H27" s="58">
        <f>IF($D27="","",VLOOKUP($D27,'[1]PRIPREMA DECACI GT'!$A$7:$P$22,4))</f>
      </c>
      <c r="I27" s="39"/>
      <c r="J27" s="40"/>
      <c r="K27" s="66"/>
      <c r="L27" s="40" t="s">
        <v>61</v>
      </c>
      <c r="M27" s="67"/>
      <c r="N27" s="65"/>
      <c r="O27" s="67"/>
      <c r="P27" s="43"/>
      <c r="Q27" s="44"/>
      <c r="R27" s="45"/>
      <c r="V27" s="56"/>
    </row>
    <row r="28" spans="1:22" s="46" customFormat="1" ht="9" customHeight="1">
      <c r="A28" s="36"/>
      <c r="B28" s="49"/>
      <c r="C28" s="50"/>
      <c r="D28" s="51"/>
      <c r="E28" s="52"/>
      <c r="F28" s="52"/>
      <c r="G28" s="53"/>
      <c r="H28" s="52"/>
      <c r="I28" s="54" t="s">
        <v>38</v>
      </c>
      <c r="J28" s="55" t="str">
        <f>UPPER(IF(OR(I28="a",I28="as"),E27,IF(OR(I28="b",I28="bs"),E29,)))</f>
        <v>RUZICIC</v>
      </c>
      <c r="K28" s="68"/>
      <c r="L28" s="40"/>
      <c r="M28" s="67"/>
      <c r="N28" s="65"/>
      <c r="O28" s="67"/>
      <c r="P28" s="43"/>
      <c r="Q28" s="44"/>
      <c r="R28" s="45"/>
      <c r="V28" s="56"/>
    </row>
    <row r="29" spans="1:22" s="46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7"/>
      <c r="E29" s="37" t="s">
        <v>34</v>
      </c>
      <c r="F29" s="37" t="s">
        <v>62</v>
      </c>
      <c r="G29" s="70"/>
      <c r="H29" s="37" t="s">
        <v>36</v>
      </c>
      <c r="I29" s="69"/>
      <c r="J29" s="40" t="s">
        <v>63</v>
      </c>
      <c r="K29" s="40"/>
      <c r="L29" s="40"/>
      <c r="M29" s="67"/>
      <c r="N29" s="65"/>
      <c r="O29" s="67"/>
      <c r="P29" s="43"/>
      <c r="Q29" s="44"/>
      <c r="R29" s="45"/>
      <c r="V29" s="56"/>
    </row>
    <row r="30" spans="1:22" s="46" customFormat="1" ht="9" customHeight="1">
      <c r="A30" s="48"/>
      <c r="B30" s="49"/>
      <c r="C30" s="50"/>
      <c r="D30" s="51"/>
      <c r="E30" s="52"/>
      <c r="F30" s="52"/>
      <c r="G30" s="53"/>
      <c r="H30" s="52"/>
      <c r="I30" s="61"/>
      <c r="J30" s="40"/>
      <c r="K30" s="40"/>
      <c r="L30" s="62" t="s">
        <v>23</v>
      </c>
      <c r="M30" s="63" t="s">
        <v>33</v>
      </c>
      <c r="N30" s="55" t="str">
        <f>UPPER(IF(OR(M30="a",M30="as"),L26,IF(OR(M30="b",M30="bs"),L34,)))</f>
        <v>DJORDJEVIC</v>
      </c>
      <c r="O30" s="73"/>
      <c r="P30" s="43"/>
      <c r="Q30" s="44"/>
      <c r="R30" s="45"/>
      <c r="V30" s="56"/>
    </row>
    <row r="31" spans="1:22" s="46" customFormat="1" ht="9" customHeight="1">
      <c r="A31" s="48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7"/>
      <c r="E31" s="58" t="s">
        <v>64</v>
      </c>
      <c r="F31" s="58" t="s">
        <v>65</v>
      </c>
      <c r="G31" s="58"/>
      <c r="H31" s="58" t="s">
        <v>66</v>
      </c>
      <c r="I31" s="71"/>
      <c r="J31" s="40"/>
      <c r="K31" s="40"/>
      <c r="L31" s="40"/>
      <c r="M31" s="67"/>
      <c r="N31" s="40" t="s">
        <v>67</v>
      </c>
      <c r="O31" s="65"/>
      <c r="P31" s="43"/>
      <c r="Q31" s="44"/>
      <c r="R31" s="45"/>
      <c r="V31" s="56"/>
    </row>
    <row r="32" spans="1:22" s="46" customFormat="1" ht="9" customHeight="1">
      <c r="A32" s="48"/>
      <c r="B32" s="49"/>
      <c r="C32" s="50"/>
      <c r="D32" s="51"/>
      <c r="E32" s="52"/>
      <c r="F32" s="52"/>
      <c r="G32" s="53"/>
      <c r="H32" s="52"/>
      <c r="I32" s="54" t="s">
        <v>38</v>
      </c>
      <c r="J32" s="55" t="str">
        <f>UPPER(IF(OR(I32="a",I32="as"),E31,IF(OR(I32="b",I32="bs"),E33,)))</f>
        <v>DJORDJEVIC</v>
      </c>
      <c r="K32" s="55"/>
      <c r="L32" s="40"/>
      <c r="M32" s="67"/>
      <c r="N32" s="65"/>
      <c r="O32" s="65"/>
      <c r="P32" s="43"/>
      <c r="Q32" s="44"/>
      <c r="R32" s="45"/>
      <c r="V32" s="56"/>
    </row>
    <row r="33" spans="1:22" s="46" customFormat="1" ht="9" customHeight="1">
      <c r="A33" s="48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7"/>
      <c r="E33" s="58" t="s">
        <v>68</v>
      </c>
      <c r="F33" s="58" t="s">
        <v>69</v>
      </c>
      <c r="G33" s="58"/>
      <c r="H33" s="58" t="s">
        <v>20</v>
      </c>
      <c r="I33" s="59"/>
      <c r="J33" s="40" t="s">
        <v>70</v>
      </c>
      <c r="K33" s="60"/>
      <c r="L33" s="40"/>
      <c r="M33" s="67"/>
      <c r="N33" s="65"/>
      <c r="O33" s="65"/>
      <c r="P33" s="43"/>
      <c r="Q33" s="44"/>
      <c r="R33" s="45"/>
      <c r="V33" s="56"/>
    </row>
    <row r="34" spans="1:22" s="46" customFormat="1" ht="9" customHeight="1">
      <c r="A34" s="48"/>
      <c r="B34" s="49"/>
      <c r="C34" s="50"/>
      <c r="D34" s="51"/>
      <c r="E34" s="52"/>
      <c r="F34" s="52"/>
      <c r="G34" s="53"/>
      <c r="H34" s="52"/>
      <c r="I34" s="61"/>
      <c r="J34" s="62" t="s">
        <v>23</v>
      </c>
      <c r="K34" s="63" t="s">
        <v>28</v>
      </c>
      <c r="L34" s="55" t="str">
        <f>UPPER(IF(OR(K34="a",K34="as"),J32,IF(OR(K34="b",K34="bs"),J36,)))</f>
        <v>DJORDJEVIC</v>
      </c>
      <c r="M34" s="73"/>
      <c r="N34" s="65"/>
      <c r="O34" s="65"/>
      <c r="P34" s="43"/>
      <c r="Q34" s="44"/>
      <c r="R34" s="45"/>
      <c r="V34" s="56"/>
    </row>
    <row r="35" spans="1:22" s="46" customFormat="1" ht="9" customHeight="1">
      <c r="A35" s="48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7"/>
      <c r="E35" s="58" t="s">
        <v>22</v>
      </c>
      <c r="F35" s="58">
        <f>IF($D35="","",VLOOKUP($D35,'[1]PRIPREMA DECACI GT'!$A$7:$P$22,3))</f>
      </c>
      <c r="G35" s="58"/>
      <c r="H35" s="58">
        <f>IF($D35="","",VLOOKUP($D35,'[1]PRIPREMA DECACI GT'!$A$7:$P$22,4))</f>
      </c>
      <c r="I35" s="39"/>
      <c r="J35" s="40"/>
      <c r="K35" s="66"/>
      <c r="L35" s="40" t="s">
        <v>71</v>
      </c>
      <c r="M35" s="65"/>
      <c r="N35" s="65"/>
      <c r="O35" s="65"/>
      <c r="P35" s="43"/>
      <c r="Q35" s="44"/>
      <c r="R35" s="45"/>
      <c r="V35" s="56"/>
    </row>
    <row r="36" spans="1:22" s="46" customFormat="1" ht="9" customHeight="1">
      <c r="A36" s="48"/>
      <c r="B36" s="49"/>
      <c r="C36" s="50"/>
      <c r="D36" s="51"/>
      <c r="E36" s="52"/>
      <c r="F36" s="52"/>
      <c r="G36" s="53"/>
      <c r="H36" s="52"/>
      <c r="I36" s="54" t="s">
        <v>38</v>
      </c>
      <c r="J36" s="55" t="str">
        <f>UPPER(IF(OR(I36="a",I36="as"),E35,IF(OR(I36="b",I36="bs"),E37,)))</f>
        <v>VRANES </v>
      </c>
      <c r="K36" s="68"/>
      <c r="L36" s="40"/>
      <c r="M36" s="65"/>
      <c r="N36" s="65"/>
      <c r="O36" s="65"/>
      <c r="P36" s="43"/>
      <c r="Q36" s="44"/>
      <c r="R36" s="45"/>
      <c r="V36" s="56"/>
    </row>
    <row r="37" spans="1:22" s="46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7"/>
      <c r="E37" s="37" t="s">
        <v>72</v>
      </c>
      <c r="F37" s="37" t="s">
        <v>73</v>
      </c>
      <c r="G37" s="70"/>
      <c r="H37" s="37" t="s">
        <v>74</v>
      </c>
      <c r="I37" s="69"/>
      <c r="J37" s="40"/>
      <c r="K37" s="40"/>
      <c r="L37" s="40"/>
      <c r="M37" s="65"/>
      <c r="N37" s="65"/>
      <c r="O37" s="65"/>
      <c r="P37" s="43"/>
      <c r="Q37" s="44"/>
      <c r="R37" s="45"/>
      <c r="V37" s="56"/>
    </row>
    <row r="38" spans="1:22" s="46" customFormat="1" ht="9" customHeight="1" thickBot="1">
      <c r="A38" s="74"/>
      <c r="B38" s="75"/>
      <c r="C38" s="75"/>
      <c r="D38" s="75"/>
      <c r="E38" s="76"/>
      <c r="F38" s="76"/>
      <c r="G38" s="77"/>
      <c r="H38" s="40"/>
      <c r="I38" s="61"/>
      <c r="J38" s="40"/>
      <c r="K38" s="40"/>
      <c r="L38" s="40"/>
      <c r="M38" s="65"/>
      <c r="N38" s="65"/>
      <c r="O38" s="65"/>
      <c r="P38" s="43"/>
      <c r="Q38" s="44"/>
      <c r="R38" s="45"/>
      <c r="V38" s="72"/>
    </row>
    <row r="39" spans="1:18" s="46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3"/>
      <c r="Q39" s="44"/>
      <c r="R39" s="45"/>
    </row>
    <row r="40" spans="1:18" s="46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3"/>
      <c r="Q40" s="44"/>
      <c r="R40" s="45"/>
    </row>
    <row r="41" spans="1:18" s="46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3"/>
      <c r="Q41" s="44"/>
      <c r="R41" s="45"/>
    </row>
    <row r="42" spans="1:18" s="46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3"/>
      <c r="Q42" s="44"/>
      <c r="R42" s="45"/>
    </row>
    <row r="43" spans="1:18" s="46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3"/>
      <c r="Q43" s="44"/>
      <c r="R43" s="83"/>
    </row>
    <row r="44" spans="1:18" s="46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3"/>
      <c r="Q44" s="44"/>
      <c r="R44" s="45"/>
    </row>
    <row r="45" spans="1:18" s="46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3"/>
      <c r="Q45" s="44"/>
      <c r="R45" s="45"/>
    </row>
    <row r="46" spans="1:18" s="46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3"/>
      <c r="Q46" s="44"/>
      <c r="R46" s="45"/>
    </row>
    <row r="47" spans="1:18" s="46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3"/>
      <c r="Q47" s="44"/>
      <c r="R47" s="45"/>
    </row>
    <row r="48" spans="1:18" s="46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3"/>
      <c r="Q48" s="44"/>
      <c r="R48" s="45"/>
    </row>
    <row r="49" spans="1:18" s="46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3"/>
      <c r="Q49" s="44"/>
      <c r="R49" s="45"/>
    </row>
    <row r="50" spans="1:18" s="46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3"/>
      <c r="Q50" s="44"/>
      <c r="R50" s="45"/>
    </row>
    <row r="51" spans="1:18" s="46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3"/>
      <c r="Q51" s="44"/>
      <c r="R51" s="45"/>
    </row>
    <row r="52" spans="1:18" s="46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3"/>
      <c r="Q52" s="44"/>
      <c r="R52" s="45"/>
    </row>
    <row r="53" spans="1:18" s="46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1"/>
      <c r="O53" s="41"/>
      <c r="P53" s="43"/>
      <c r="Q53" s="44"/>
      <c r="R53" s="45"/>
    </row>
    <row r="54" spans="1:18" s="46" customFormat="1" ht="9" customHeight="1">
      <c r="A54" s="74"/>
      <c r="B54" s="75"/>
      <c r="C54" s="75"/>
      <c r="D54" s="75"/>
      <c r="E54" s="76"/>
      <c r="F54" s="76"/>
      <c r="G54" s="77"/>
      <c r="H54" s="40"/>
      <c r="I54" s="61"/>
      <c r="J54" s="40"/>
      <c r="K54" s="40"/>
      <c r="L54" s="40"/>
      <c r="M54" s="65"/>
      <c r="N54" s="65"/>
      <c r="O54" s="65"/>
      <c r="P54" s="43"/>
      <c r="Q54" s="44"/>
      <c r="R54" s="45"/>
    </row>
    <row r="55" spans="1:18" s="46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3"/>
      <c r="Q55" s="44"/>
      <c r="R55" s="45"/>
    </row>
    <row r="56" spans="1:18" s="46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3"/>
      <c r="Q56" s="44"/>
      <c r="R56" s="45"/>
    </row>
    <row r="57" spans="1:18" s="46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3"/>
      <c r="Q57" s="44"/>
      <c r="R57" s="45"/>
    </row>
    <row r="58" spans="1:18" s="46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3"/>
      <c r="Q58" s="44"/>
      <c r="R58" s="45"/>
    </row>
    <row r="59" spans="1:18" s="46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3"/>
      <c r="Q59" s="44"/>
      <c r="R59" s="83"/>
    </row>
    <row r="60" spans="1:18" s="46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3"/>
      <c r="Q60" s="44"/>
      <c r="R60" s="45"/>
    </row>
    <row r="61" spans="1:18" s="46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3"/>
      <c r="Q61" s="44"/>
      <c r="R61" s="45"/>
    </row>
    <row r="62" spans="1:18" s="46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3"/>
      <c r="Q62" s="44"/>
      <c r="R62" s="45"/>
    </row>
    <row r="63" spans="1:18" s="46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3"/>
      <c r="Q63" s="44"/>
      <c r="R63" s="45"/>
    </row>
    <row r="64" spans="1:18" s="46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3"/>
      <c r="Q64" s="44"/>
      <c r="R64" s="45"/>
    </row>
    <row r="65" spans="1:18" s="46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3"/>
      <c r="Q65" s="44"/>
      <c r="R65" s="45"/>
    </row>
    <row r="66" spans="1:18" s="46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3"/>
      <c r="Q66" s="44"/>
      <c r="R66" s="45"/>
    </row>
    <row r="67" spans="1:18" s="46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3"/>
      <c r="Q67" s="44"/>
      <c r="R67" s="45"/>
    </row>
    <row r="68" spans="1:18" s="46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3"/>
      <c r="Q68" s="44"/>
      <c r="R68" s="45"/>
    </row>
    <row r="69" spans="1:18" s="46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1"/>
      <c r="O69" s="41"/>
      <c r="P69" s="43"/>
      <c r="Q69" s="44"/>
      <c r="R69" s="45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75</v>
      </c>
      <c r="B71" s="92"/>
      <c r="C71" s="93"/>
      <c r="D71" s="94" t="s">
        <v>76</v>
      </c>
      <c r="E71" s="95" t="s">
        <v>77</v>
      </c>
      <c r="F71" s="94"/>
      <c r="G71" s="96"/>
      <c r="H71" s="97"/>
      <c r="I71" s="94" t="s">
        <v>76</v>
      </c>
      <c r="J71" s="95" t="s">
        <v>78</v>
      </c>
      <c r="K71" s="98"/>
      <c r="L71" s="95" t="s">
        <v>79</v>
      </c>
      <c r="M71" s="99"/>
      <c r="N71" s="100" t="s">
        <v>80</v>
      </c>
      <c r="O71" s="100"/>
      <c r="P71" s="101"/>
      <c r="Q71" s="102"/>
    </row>
    <row r="72" spans="1:17" s="103" customFormat="1" ht="9" customHeight="1">
      <c r="A72" s="104" t="s">
        <v>81</v>
      </c>
      <c r="B72" s="105"/>
      <c r="C72" s="106"/>
      <c r="D72" s="107">
        <v>1</v>
      </c>
      <c r="E72" s="108">
        <f>'[1]PRIPREMA DECACI GT'!B7</f>
        <v>0</v>
      </c>
      <c r="F72" s="108">
        <f>'[1]PRIPREMA DECACI GT'!C7</f>
        <v>0</v>
      </c>
      <c r="G72" s="109"/>
      <c r="H72" s="110"/>
      <c r="I72" s="111" t="s">
        <v>82</v>
      </c>
      <c r="J72" s="105"/>
      <c r="K72" s="112"/>
      <c r="L72" s="105"/>
      <c r="M72" s="113"/>
      <c r="N72" s="114" t="s">
        <v>83</v>
      </c>
      <c r="O72" s="115"/>
      <c r="P72" s="115"/>
      <c r="Q72" s="116"/>
    </row>
    <row r="73" spans="1:17" s="103" customFormat="1" ht="9" customHeight="1">
      <c r="A73" s="104" t="s">
        <v>84</v>
      </c>
      <c r="B73" s="105"/>
      <c r="C73" s="117">
        <f>'[1]PRIPREMA DECACI GT'!H7</f>
        <v>0</v>
      </c>
      <c r="D73" s="107">
        <v>2</v>
      </c>
      <c r="E73" s="108">
        <f>'[1]PRIPREMA DECACI GT'!B8</f>
        <v>0</v>
      </c>
      <c r="F73" s="108">
        <f>'[1]PRIPREMA DECACI GT'!C8</f>
        <v>0</v>
      </c>
      <c r="G73" s="109"/>
      <c r="H73" s="110"/>
      <c r="I73" s="111" t="s">
        <v>85</v>
      </c>
      <c r="J73" s="105"/>
      <c r="K73" s="112"/>
      <c r="L73" s="105"/>
      <c r="M73" s="113"/>
      <c r="N73" s="118" t="str">
        <f>IF(ISBLANK('[1]PRIPREMA DECACI GT'!B22),"BYE",'[1]PRIPREMA DECACI GT'!V22)</f>
        <v>BYE</v>
      </c>
      <c r="O73" s="119"/>
      <c r="P73" s="119"/>
      <c r="Q73" s="120"/>
    </row>
    <row r="74" spans="1:17" s="103" customFormat="1" ht="9" customHeight="1">
      <c r="A74" s="121" t="s">
        <v>86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>
        <f>'[1]PRIPREMA DECACI GT'!B9</f>
        <v>0</v>
      </c>
      <c r="F74" s="108">
        <f>'[1]PRIPREMA DECACI GT'!C9</f>
        <v>0</v>
      </c>
      <c r="G74" s="109"/>
      <c r="H74" s="110"/>
      <c r="I74" s="111" t="s">
        <v>87</v>
      </c>
      <c r="J74" s="105"/>
      <c r="K74" s="112"/>
      <c r="L74" s="105"/>
      <c r="M74" s="113"/>
      <c r="N74" s="114" t="s">
        <v>88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DECACI GT'!B10</f>
        <v>0</v>
      </c>
      <c r="F75" s="108">
        <f>'[1]PRIPREMA DECACI GT'!C10</f>
        <v>0</v>
      </c>
      <c r="G75" s="109"/>
      <c r="H75" s="110"/>
      <c r="I75" s="111" t="s">
        <v>89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90</v>
      </c>
      <c r="B76" s="128"/>
      <c r="C76" s="129"/>
      <c r="D76" s="130"/>
      <c r="E76" s="131"/>
      <c r="F76" s="132"/>
      <c r="G76" s="131"/>
      <c r="H76" s="110"/>
      <c r="I76" s="111" t="s">
        <v>91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81</v>
      </c>
      <c r="B77" s="105"/>
      <c r="C77" s="106"/>
      <c r="D77" s="130"/>
      <c r="E77" s="131"/>
      <c r="F77" s="132"/>
      <c r="G77" s="131"/>
      <c r="H77" s="110"/>
      <c r="I77" s="111" t="s">
        <v>92</v>
      </c>
      <c r="J77" s="105"/>
      <c r="K77" s="112"/>
      <c r="L77" s="105"/>
      <c r="M77" s="113"/>
      <c r="N77" s="114" t="s">
        <v>93</v>
      </c>
      <c r="O77" s="115"/>
      <c r="P77" s="115"/>
      <c r="Q77" s="116"/>
    </row>
    <row r="78" spans="1:17" s="103" customFormat="1" ht="9" customHeight="1">
      <c r="A78" s="104" t="s">
        <v>94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95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96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97</v>
      </c>
      <c r="J79" s="122"/>
      <c r="K79" s="133"/>
      <c r="L79" s="122"/>
      <c r="M79" s="120"/>
      <c r="N79" s="122" t="str">
        <f>Q4</f>
        <v>NIKOLA OBRADOVIC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425008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2016-05-26T08:43:11Z</dcterms:created>
  <dcterms:modified xsi:type="dcterms:W3CDTF">2016-05-26T11:07:01Z</dcterms:modified>
  <cp:category/>
  <cp:version/>
  <cp:contentType/>
  <cp:contentStatus/>
</cp:coreProperties>
</file>