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<sst xmlns="http://schemas.openxmlformats.org/spreadsheetml/2006/main" count="78" uniqueCount="58">
  <si>
    <t>ŽENE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</si>
  <si>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</si>
  <si>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</si>
  <si>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</si>
  <si>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</si>
  <si>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</si>
  <si>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</si>
  <si>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</si>
  <si>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</si>
  <si>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</si>
  <si>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</si>
  <si>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</si>
  <si>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</si>
  <si>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</si>
  <si>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</si>
  <si>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</si>
  <si>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</si>
  <si>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</si>
  <si>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</si>
  <si>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 xml:space="preserve"> VERSHKOVA TAISIYA (BAN)</t>
  </si>
  <si>
    <t>VERSHKOVA</t>
  </si>
  <si>
    <t>BYE</t>
  </si>
  <si>
    <t xml:space="preserve">MILJKOVIC </t>
  </si>
  <si>
    <t>MILENKOVIC SOFIJA (TPC)</t>
  </si>
  <si>
    <t>MILJKOVIC</t>
  </si>
  <si>
    <t>MILJKOVIC EMILIJA (BAN)</t>
  </si>
  <si>
    <t>MILOSEVIC KATARINA (DIN)</t>
  </si>
  <si>
    <t>TASIC</t>
  </si>
  <si>
    <t>TASIC IVA (CZ)</t>
  </si>
  <si>
    <t>DJURICKOVIC</t>
  </si>
  <si>
    <t>DJURICKOVIC GAJA (DRI)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</si>
  <si>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</si>
  <si>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</si>
  <si>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</si>
  <si>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</si>
  <si>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</si>
  <si>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</si>
  <si>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</si>
  <si>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</si>
  <si>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</si>
  <si>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</si>
  <si>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</si>
  <si>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</si>
  <si>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</si>
  <si>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</si>
  <si>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</si>
  <si>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</si>
  <si>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</si>
  <si>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</si>
  <si>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</si>
  <si>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</si>
  <si>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</si>
  <si>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</si>
  <si>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</si>
  <si>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4/1</t>
  </si>
  <si>
    <t>4/3(3)</t>
  </si>
  <si>
    <t>4/3(8)</t>
  </si>
  <si>
    <t>4/2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</si>
</sst>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49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9" fontId="17" fillId="0" borderId="0" xfId="0" applyNumberFormat="1" applyFont="1" applyAlignment="1">
      <alignment horizontal="right" vertical="center"/>
    </xf>
    <xf numFmtId="49" fontId="25" fillId="50" borderId="24" xfId="0" applyNumberFormat="1" applyFont="1" applyFill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right" vertical="center"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DECACI UTESNI 16"/>
      <sheetName val="DECACI GT 16"/>
      <sheetName val="DEVOJCICE GT 16"/>
      <sheetName val="DEVOJCICE UTESNI 16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17.12.2016.</v>
          </cell>
          <cell r="C10" t="str">
            <v>BEOGRAD, HARON</v>
          </cell>
          <cell r="D10" t="str">
            <v>III</v>
          </cell>
          <cell r="E10" t="str">
            <v>ANA KOSANIN</v>
          </cell>
        </row>
        <row r="12">
          <cell r="A12" t="str">
            <v>NARANDZASTI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P27" sqref="P27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4" customWidth="1"/>
    <col min="10" max="10" width="22.28125" style="0" customWidth="1"/>
    <col min="11" max="11" width="1.7109375" style="134" customWidth="1"/>
    <col min="12" max="12" width="10.7109375" style="0" customWidth="1"/>
    <col min="13" max="13" width="1.7109375" style="135" customWidth="1"/>
    <col min="14" max="14" width="10.7109375" style="0" customWidth="1"/>
    <col min="15" max="15" width="1.7109375" style="134" customWidth="1"/>
    <col min="16" max="16" width="10.7109375" style="0" customWidth="1"/>
    <col min="17" max="17" width="1.7109375" style="135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40" t="str">
        <f>'[1]PODEŠAVANJA-NE BRISATI'!$A$10</f>
        <v>17.12.2016.</v>
      </c>
      <c r="B4" s="140"/>
      <c r="C4" s="140"/>
      <c r="D4" s="17"/>
      <c r="E4" s="17"/>
      <c r="F4" s="17" t="str">
        <f>'[1]PODEŠAVANJA-NE BRISATI'!$C$10</f>
        <v>BEOGRAD, HARON</v>
      </c>
      <c r="G4" s="18"/>
      <c r="H4" s="17"/>
      <c r="I4" s="19"/>
      <c r="J4" s="20" t="str">
        <f>'[1]PODEŠAVANJA-NE BRISATI'!$D$10</f>
        <v>III</v>
      </c>
      <c r="K4" s="19"/>
      <c r="L4" s="21" t="str">
        <f>'[1]PODEŠAVANJA-NE BRISATI'!$A$12</f>
        <v>NARANDZASTI</v>
      </c>
      <c r="M4" s="19"/>
      <c r="N4" s="17"/>
      <c r="O4" s="19"/>
      <c r="P4" s="17"/>
      <c r="Q4" s="22" t="str">
        <f>'[1]PODEŠAVANJA-NE BRISATI'!$E$10</f>
        <v>ANA KOSANIN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IF($D7="","",VLOOKUP($D7,#REF!,15))</f>
      </c>
      <c r="C7" s="37">
        <f>IF($D7="","",VLOOKUP($D7,#REF!,16))</f>
      </c>
      <c r="D7" s="38"/>
      <c r="E7" s="37"/>
      <c r="F7" s="37"/>
      <c r="G7" s="39"/>
      <c r="H7" s="37"/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 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18</v>
      </c>
      <c r="I8" s="54"/>
      <c r="J8" s="55" t="s">
        <v>19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</v>
      </c>
    </row>
    <row r="9" spans="1:22" s="47" customFormat="1" ht="9" customHeight="1">
      <c r="A9" s="49">
        <v>2</v>
      </c>
      <c r="B9" s="37">
        <f>IF($D9="","",VLOOKUP($D9,#REF!,15))</f>
      </c>
      <c r="C9" s="37">
        <f>IF($D9="","",VLOOKUP($D9,#REF!,16))</f>
      </c>
      <c r="D9" s="38"/>
      <c r="E9" s="37"/>
      <c r="F9" s="37">
        <f>IF($D9="","",VLOOKUP($D9,#REF!,3))</f>
      </c>
      <c r="G9" s="37"/>
      <c r="H9" s="37">
        <f>IF($D9="","",VLOOKUP($D9,#REF!,4))</f>
      </c>
      <c r="I9" s="57"/>
      <c r="J9" s="41"/>
      <c r="K9" s="58"/>
      <c r="L9" s="41"/>
      <c r="M9" s="41"/>
      <c r="N9" s="42"/>
      <c r="O9" s="43"/>
      <c r="P9" s="44"/>
      <c r="Q9" s="45"/>
      <c r="R9" s="46"/>
      <c r="T9" s="56" t="e">
        <f>#REF!</f>
        <v>#REF!</v>
      </c>
      <c r="V9" s="56" t="str">
        <f>F$11&amp;" "&amp;E$11</f>
        <v> 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53" t="s">
        <v>18</v>
      </c>
      <c r="K10" s="60"/>
      <c r="L10" s="61" t="s">
        <v>20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 </v>
      </c>
    </row>
    <row r="11" spans="1:22" s="47" customFormat="1" ht="9" customHeight="1">
      <c r="A11" s="49">
        <v>3</v>
      </c>
      <c r="B11" s="37">
        <f>IF($D11="","",VLOOKUP($D11,#REF!,15))</f>
      </c>
      <c r="C11" s="37">
        <f>IF($D11="","",VLOOKUP($D11,#REF!,16))</f>
      </c>
      <c r="D11" s="38"/>
      <c r="E11" s="37"/>
      <c r="F11" s="37"/>
      <c r="G11" s="37"/>
      <c r="H11" s="37"/>
      <c r="I11" s="40"/>
      <c r="J11" s="41"/>
      <c r="K11" s="63"/>
      <c r="L11" s="62"/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 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18</v>
      </c>
      <c r="I12" s="54"/>
      <c r="J12" s="55" t="s">
        <v>21</v>
      </c>
      <c r="K12" s="65"/>
      <c r="L12" s="62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 </v>
      </c>
    </row>
    <row r="13" spans="1:22" s="47" customFormat="1" ht="9" customHeight="1">
      <c r="A13" s="49">
        <v>4</v>
      </c>
      <c r="B13" s="37">
        <f>IF($D13="","",VLOOKUP($D13,#REF!,15))</f>
      </c>
      <c r="C13" s="37">
        <f>IF($D13="","",VLOOKUP($D13,#REF!,16))</f>
      </c>
      <c r="D13" s="38"/>
      <c r="E13" s="37"/>
      <c r="F13" s="37">
        <f>IF($D13="","",VLOOKUP($D13,#REF!,3))</f>
      </c>
      <c r="G13" s="37"/>
      <c r="H13" s="37">
        <f>IF($D13="","",VLOOKUP($D13,#REF!,4))</f>
      </c>
      <c r="I13" s="66"/>
      <c r="J13" s="41"/>
      <c r="K13" s="41"/>
      <c r="L13" s="62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 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41"/>
      <c r="K14" s="41"/>
      <c r="L14" s="136" t="s">
        <v>18</v>
      </c>
      <c r="M14" s="137"/>
      <c r="N14" s="61" t="s">
        <v>22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 </v>
      </c>
    </row>
    <row r="15" spans="1:22" s="47" customFormat="1" ht="9" customHeight="1">
      <c r="A15" s="36">
        <v>5</v>
      </c>
      <c r="B15" s="37">
        <f>IF($D15="","",VLOOKUP($D15,#REF!,15))</f>
      </c>
      <c r="C15" s="37">
        <f>IF($D15="","",VLOOKUP($D15,#REF!,16))</f>
      </c>
      <c r="D15" s="38"/>
      <c r="E15" s="39">
        <f>UPPER(IF($D15="","",VLOOKUP($D15,#REF!,2)))</f>
      </c>
      <c r="F15" s="39">
        <f>IF($D15="","",VLOOKUP($D15,#REF!,3))</f>
      </c>
      <c r="G15" s="39"/>
      <c r="H15" s="39">
        <f>IF($D15="","",VLOOKUP($D15,#REF!,4))</f>
      </c>
      <c r="I15" s="68"/>
      <c r="J15" s="41"/>
      <c r="K15" s="41"/>
      <c r="L15" s="62"/>
      <c r="M15" s="64"/>
      <c r="N15" s="138" t="s">
        <v>55</v>
      </c>
      <c r="O15" s="64"/>
      <c r="P15" s="44"/>
      <c r="Q15" s="45"/>
      <c r="R15" s="46"/>
      <c r="T15" s="56" t="e">
        <f>#REF!</f>
        <v>#REF!</v>
      </c>
      <c r="V15" s="56" t="str">
        <f>F$23&amp;" "&amp;E$23</f>
        <v> 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18</v>
      </c>
      <c r="I16" s="54"/>
      <c r="J16" s="55" t="s">
        <v>23</v>
      </c>
      <c r="K16" s="55"/>
      <c r="L16" s="62"/>
      <c r="M16" s="64"/>
      <c r="N16" s="62"/>
      <c r="O16" s="64"/>
      <c r="P16" s="44"/>
      <c r="Q16" s="45"/>
      <c r="R16" s="46"/>
      <c r="T16" s="69" t="e">
        <f>#REF!</f>
        <v>#REF!</v>
      </c>
      <c r="V16" s="56" t="str">
        <f>F$25&amp;" "&amp;E$25</f>
        <v> </v>
      </c>
    </row>
    <row r="17" spans="1:22" s="47" customFormat="1" ht="9" customHeight="1">
      <c r="A17" s="49">
        <v>6</v>
      </c>
      <c r="B17" s="37">
        <f>IF($D17="","",VLOOKUP($D17,#REF!,15))</f>
      </c>
      <c r="C17" s="37">
        <f>IF($D17="","",VLOOKUP($D17,#REF!,16))</f>
      </c>
      <c r="D17" s="38"/>
      <c r="E17" s="37">
        <f>UPPER(IF($D17="","",VLOOKUP($D17,#REF!,2)))</f>
      </c>
      <c r="F17" s="37">
        <f>IF($D17="","",VLOOKUP($D17,#REF!,3))</f>
      </c>
      <c r="G17" s="37"/>
      <c r="H17" s="37">
        <f>IF($D17="","",VLOOKUP($D17,#REF!,4))</f>
      </c>
      <c r="I17" s="57"/>
      <c r="J17" s="41"/>
      <c r="K17" s="58"/>
      <c r="L17" s="62"/>
      <c r="M17" s="64"/>
      <c r="N17" s="62"/>
      <c r="O17" s="64"/>
      <c r="P17" s="44"/>
      <c r="Q17" s="45"/>
      <c r="R17" s="46"/>
      <c r="V17" s="56" t="str">
        <f>F$27&amp;" "&amp;E$27</f>
        <v> 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53" t="s">
        <v>18</v>
      </c>
      <c r="K18" s="60"/>
      <c r="L18" s="61" t="s">
        <v>24</v>
      </c>
      <c r="M18" s="70"/>
      <c r="N18" s="62"/>
      <c r="O18" s="64"/>
      <c r="P18" s="44"/>
      <c r="Q18" s="45"/>
      <c r="R18" s="46"/>
      <c r="V18" s="56" t="str">
        <f>F$29&amp;" "&amp;E$29</f>
        <v> </v>
      </c>
    </row>
    <row r="19" spans="1:22" s="47" customFormat="1" ht="9" customHeight="1">
      <c r="A19" s="49">
        <v>7</v>
      </c>
      <c r="B19" s="37">
        <f>IF($D19="","",VLOOKUP($D19,#REF!,15))</f>
      </c>
      <c r="C19" s="37">
        <f>IF($D19="","",VLOOKUP($D19,#REF!,16))</f>
      </c>
      <c r="D19" s="38"/>
      <c r="E19" s="37">
        <f>UPPER(IF($D19="","",VLOOKUP($D19,#REF!,2)))</f>
      </c>
      <c r="F19" s="37">
        <f>IF($D19="","",VLOOKUP($D19,#REF!,3))</f>
      </c>
      <c r="G19" s="37"/>
      <c r="H19" s="37">
        <f>IF($D19="","",VLOOKUP($D19,#REF!,4))</f>
      </c>
      <c r="I19" s="40"/>
      <c r="J19" s="41"/>
      <c r="K19" s="63"/>
      <c r="L19" s="138" t="s">
        <v>54</v>
      </c>
      <c r="M19" s="62"/>
      <c r="N19" s="62"/>
      <c r="O19" s="64"/>
      <c r="P19" s="44"/>
      <c r="Q19" s="45"/>
      <c r="R19" s="46"/>
      <c r="V19" s="56" t="str">
        <f>F$31&amp;" "&amp;E$31</f>
        <v> 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18</v>
      </c>
      <c r="I20" s="54"/>
      <c r="J20" s="55" t="s">
        <v>25</v>
      </c>
      <c r="K20" s="65"/>
      <c r="L20" s="62"/>
      <c r="M20" s="62"/>
      <c r="N20" s="62"/>
      <c r="O20" s="64"/>
      <c r="P20" s="44"/>
      <c r="Q20" s="45"/>
      <c r="R20" s="46"/>
      <c r="V20" s="56" t="str">
        <f>F$33&amp;" "&amp;E$33</f>
        <v> </v>
      </c>
    </row>
    <row r="21" spans="1:22" s="47" customFormat="1" ht="9" customHeight="1">
      <c r="A21" s="49">
        <v>8</v>
      </c>
      <c r="B21" s="37">
        <f>IF($D21="","",VLOOKUP($D21,#REF!,15))</f>
      </c>
      <c r="C21" s="37">
        <f>IF($D21="","",VLOOKUP($D21,#REF!,16))</f>
      </c>
      <c r="D21" s="38"/>
      <c r="E21" s="37">
        <f>UPPER(IF($D21="","",VLOOKUP($D21,#REF!,2)))</f>
      </c>
      <c r="F21" s="37">
        <f>IF($D21="","",VLOOKUP($D21,#REF!,3))</f>
      </c>
      <c r="G21" s="37"/>
      <c r="H21" s="37">
        <f>IF($D21="","",VLOOKUP($D21,#REF!,4))</f>
      </c>
      <c r="I21" s="66"/>
      <c r="J21" s="41"/>
      <c r="K21" s="41"/>
      <c r="L21" s="62"/>
      <c r="M21" s="62"/>
      <c r="N21" s="62"/>
      <c r="O21" s="64"/>
      <c r="P21" s="44"/>
      <c r="Q21" s="45"/>
      <c r="R21" s="46"/>
      <c r="V21" s="56" t="str">
        <f>F$35&amp;" "&amp;E$35</f>
        <v> 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1"/>
      <c r="H22" s="67"/>
      <c r="I22" s="59"/>
      <c r="J22" s="41"/>
      <c r="K22" s="41"/>
      <c r="L22" s="62"/>
      <c r="M22" s="62"/>
      <c r="N22" s="136" t="s">
        <v>18</v>
      </c>
      <c r="O22" s="137"/>
      <c r="P22" s="61" t="s">
        <v>24</v>
      </c>
      <c r="Q22" s="61"/>
      <c r="R22" s="46"/>
      <c r="V22" s="56" t="str">
        <f>F$37&amp;" "&amp;E$37</f>
        <v> </v>
      </c>
    </row>
    <row r="23" spans="1:22" s="47" customFormat="1" ht="9" customHeight="1">
      <c r="A23" s="49">
        <v>9</v>
      </c>
      <c r="B23" s="37">
        <f>IF($D23="","",VLOOKUP($D23,#REF!,15))</f>
      </c>
      <c r="C23" s="37">
        <f>IF($D23="","",VLOOKUP($D23,#REF!,16))</f>
      </c>
      <c r="D23" s="38"/>
      <c r="E23" s="37">
        <f>UPPER(IF($D23="","",VLOOKUP($D23,#REF!,2)))</f>
      </c>
      <c r="F23" s="37">
        <f>IF($D23="","",VLOOKUP($D23,#REF!,3))</f>
      </c>
      <c r="G23" s="37"/>
      <c r="H23" s="37">
        <f>IF($D23="","",VLOOKUP($D23,#REF!,4))</f>
      </c>
      <c r="I23" s="40"/>
      <c r="J23" s="41"/>
      <c r="K23" s="41"/>
      <c r="L23" s="62"/>
      <c r="M23" s="62"/>
      <c r="N23" s="62"/>
      <c r="O23" s="64"/>
      <c r="P23" s="138" t="s">
        <v>57</v>
      </c>
      <c r="Q23" s="62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18</v>
      </c>
      <c r="I24" s="54"/>
      <c r="J24" s="55" t="s">
        <v>26</v>
      </c>
      <c r="K24" s="55"/>
      <c r="L24" s="62"/>
      <c r="M24" s="62"/>
      <c r="N24" s="62"/>
      <c r="O24" s="64"/>
      <c r="P24" s="44"/>
      <c r="Q24" s="45"/>
      <c r="R24" s="46"/>
      <c r="V24" s="56"/>
    </row>
    <row r="25" spans="1:22" s="47" customFormat="1" ht="9" customHeight="1">
      <c r="A25" s="49">
        <v>10</v>
      </c>
      <c r="B25" s="37">
        <f>IF($D25="","",VLOOKUP($D25,#REF!,15))</f>
      </c>
      <c r="C25" s="37">
        <f>IF($D25="","",VLOOKUP($D25,#REF!,16))</f>
      </c>
      <c r="D25" s="38"/>
      <c r="E25" s="37">
        <f>UPPER(IF($D25="","",VLOOKUP($D25,#REF!,2)))</f>
      </c>
      <c r="F25" s="37">
        <f>IF($D25="","",VLOOKUP($D25,#REF!,3))</f>
      </c>
      <c r="G25" s="37"/>
      <c r="H25" s="37">
        <f>IF($D25="","",VLOOKUP($D25,#REF!,4))</f>
      </c>
      <c r="I25" s="57"/>
      <c r="J25" s="41"/>
      <c r="K25" s="58"/>
      <c r="L25" s="62"/>
      <c r="M25" s="62"/>
      <c r="N25" s="62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53" t="s">
        <v>18</v>
      </c>
      <c r="K26" s="60"/>
      <c r="L26" s="61" t="s">
        <v>27</v>
      </c>
      <c r="M26" s="61"/>
      <c r="N26" s="62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>
        <f>IF($D27="","",VLOOKUP($D27,#REF!,15))</f>
      </c>
      <c r="C27" s="37">
        <f>IF($D27="","",VLOOKUP($D27,#REF!,16))</f>
      </c>
      <c r="D27" s="38"/>
      <c r="E27" s="37">
        <f>UPPER(IF($D27="","",VLOOKUP($D27,#REF!,2)))</f>
      </c>
      <c r="F27" s="37">
        <f>IF($D27="","",VLOOKUP($D27,#REF!,3))</f>
      </c>
      <c r="G27" s="37"/>
      <c r="H27" s="37">
        <f>IF($D27="","",VLOOKUP($D27,#REF!,4))</f>
      </c>
      <c r="I27" s="40"/>
      <c r="J27" s="41"/>
      <c r="K27" s="63"/>
      <c r="L27" s="138" t="s">
        <v>55</v>
      </c>
      <c r="M27" s="64"/>
      <c r="N27" s="62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18</v>
      </c>
      <c r="I28" s="54"/>
      <c r="J28" s="55" t="s">
        <v>28</v>
      </c>
      <c r="K28" s="65"/>
      <c r="L28" s="62"/>
      <c r="M28" s="64"/>
      <c r="N28" s="62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>
        <f>IF($D29="","",VLOOKUP($D29,#REF!,15))</f>
      </c>
      <c r="C29" s="37">
        <f>IF($D29="","",VLOOKUP($D29,#REF!,16))</f>
      </c>
      <c r="D29" s="38"/>
      <c r="E29" s="39">
        <f>UPPER(IF($D29="","",VLOOKUP($D29,#REF!,2)))</f>
      </c>
      <c r="F29" s="39">
        <f>IF($D29="","",VLOOKUP($D29,#REF!,3))</f>
      </c>
      <c r="G29" s="39"/>
      <c r="H29" s="39">
        <f>IF($D29="","",VLOOKUP($D29,#REF!,4))</f>
      </c>
      <c r="I29" s="66"/>
      <c r="J29" s="41"/>
      <c r="K29" s="41"/>
      <c r="L29" s="62"/>
      <c r="M29" s="64"/>
      <c r="N29" s="62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41"/>
      <c r="K30" s="41"/>
      <c r="L30" s="136" t="s">
        <v>18</v>
      </c>
      <c r="M30" s="137"/>
      <c r="N30" s="61" t="s">
        <v>29</v>
      </c>
      <c r="O30" s="70"/>
      <c r="P30" s="44"/>
      <c r="Q30" s="45"/>
      <c r="R30" s="46"/>
      <c r="V30" s="56"/>
    </row>
    <row r="31" spans="1:22" s="47" customFormat="1" ht="9" customHeight="1">
      <c r="A31" s="49">
        <v>13</v>
      </c>
      <c r="B31" s="37">
        <f>IF($D31="","",VLOOKUP($D31,#REF!,15))</f>
      </c>
      <c r="C31" s="37">
        <f>IF($D31="","",VLOOKUP($D31,#REF!,16))</f>
      </c>
      <c r="D31" s="38"/>
      <c r="E31" s="37">
        <f>UPPER(IF($D31="","",VLOOKUP($D31,#REF!,2)))</f>
      </c>
      <c r="F31" s="37">
        <f>IF($D31="","",VLOOKUP($D31,#REF!,3))</f>
      </c>
      <c r="G31" s="37"/>
      <c r="H31" s="37">
        <f>IF($D31="","",VLOOKUP($D31,#REF!,4))</f>
      </c>
      <c r="I31" s="68"/>
      <c r="J31" s="41"/>
      <c r="K31" s="41"/>
      <c r="L31" s="62"/>
      <c r="M31" s="64"/>
      <c r="N31" s="138" t="s">
        <v>56</v>
      </c>
      <c r="O31" s="62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18</v>
      </c>
      <c r="I32" s="54"/>
      <c r="J32" s="55" t="s">
        <v>21</v>
      </c>
      <c r="K32" s="55"/>
      <c r="L32" s="62"/>
      <c r="M32" s="64"/>
      <c r="N32" s="62"/>
      <c r="O32" s="62"/>
      <c r="P32" s="44"/>
      <c r="Q32" s="45"/>
      <c r="R32" s="46"/>
      <c r="V32" s="56"/>
    </row>
    <row r="33" spans="1:22" s="47" customFormat="1" ht="9" customHeight="1">
      <c r="A33" s="49">
        <v>14</v>
      </c>
      <c r="B33" s="37">
        <f>IF($D33="","",VLOOKUP($D33,#REF!,15))</f>
      </c>
      <c r="C33" s="37">
        <f>IF($D33="","",VLOOKUP($D33,#REF!,16))</f>
      </c>
      <c r="D33" s="38"/>
      <c r="E33" s="37">
        <f>UPPER(IF($D33="","",VLOOKUP($D33,#REF!,2)))</f>
      </c>
      <c r="F33" s="37">
        <f>IF($D33="","",VLOOKUP($D33,#REF!,3))</f>
      </c>
      <c r="G33" s="37"/>
      <c r="H33" s="37">
        <f>IF($D33="","",VLOOKUP($D33,#REF!,4))</f>
      </c>
      <c r="I33" s="57"/>
      <c r="J33" s="41"/>
      <c r="K33" s="58"/>
      <c r="L33" s="62"/>
      <c r="M33" s="64"/>
      <c r="N33" s="62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53" t="s">
        <v>18</v>
      </c>
      <c r="K34" s="60"/>
      <c r="L34" s="61" t="s">
        <v>29</v>
      </c>
      <c r="M34" s="70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>
        <f>IF($D35="","",VLOOKUP($D35,#REF!,15))</f>
      </c>
      <c r="C35" s="37">
        <f>IF($D35="","",VLOOKUP($D35,#REF!,16))</f>
      </c>
      <c r="D35" s="38"/>
      <c r="E35" s="37">
        <f>UPPER(IF($D35="","",VLOOKUP($D35,#REF!,2)))</f>
      </c>
      <c r="F35" s="37">
        <f>IF($D35="","",VLOOKUP($D35,#REF!,3))</f>
      </c>
      <c r="G35" s="37"/>
      <c r="H35" s="37">
        <f>IF($D35="","",VLOOKUP($D35,#REF!,4))</f>
      </c>
      <c r="I35" s="40"/>
      <c r="J35" s="41"/>
      <c r="K35" s="63"/>
      <c r="L35" s="138"/>
      <c r="M35" s="62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18</v>
      </c>
      <c r="I36" s="54"/>
      <c r="J36" s="55" t="s">
        <v>30</v>
      </c>
      <c r="K36" s="65"/>
      <c r="L36" s="62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>
        <f>IF($D37="","",VLOOKUP($D37,#REF!,15))</f>
      </c>
      <c r="C37" s="37">
        <f>IF($D37="","",VLOOKUP($D37,#REF!,16))</f>
      </c>
      <c r="D37" s="38"/>
      <c r="E37" s="39">
        <f>UPPER(IF($D37="","",VLOOKUP($D37,#REF!,2)))</f>
      </c>
      <c r="F37" s="39">
        <f>IF($D37="","",VLOOKUP($D37,#REF!,3))</f>
      </c>
      <c r="G37" s="37"/>
      <c r="H37" s="39">
        <f>IF($D37="","",VLOOKUP($D37,#REF!,4))</f>
      </c>
      <c r="I37" s="66"/>
      <c r="J37" s="41"/>
      <c r="K37" s="41"/>
      <c r="L37" s="62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62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5"/>
      <c r="M39" s="75"/>
      <c r="N39" s="75"/>
      <c r="O39" s="75"/>
      <c r="P39" s="44"/>
      <c r="Q39" s="45"/>
      <c r="R39" s="46"/>
    </row>
    <row r="40" spans="1:18" s="47" customFormat="1" ht="9" customHeight="1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5"/>
      <c r="M40" s="75"/>
      <c r="N40" s="75"/>
      <c r="O40" s="75"/>
      <c r="P40" s="44"/>
      <c r="Q40" s="45"/>
      <c r="R40" s="46"/>
    </row>
    <row r="41" spans="1:18" s="47" customFormat="1" ht="9" customHeight="1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5"/>
      <c r="M41" s="75"/>
      <c r="N41" s="75"/>
      <c r="O41" s="75"/>
      <c r="P41" s="44"/>
      <c r="Q41" s="45"/>
      <c r="R41" s="46"/>
    </row>
    <row r="42" spans="1:18" s="47" customFormat="1" ht="9" customHeight="1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5"/>
      <c r="M42" s="75"/>
      <c r="N42" s="75"/>
      <c r="O42" s="75"/>
      <c r="P42" s="44"/>
      <c r="Q42" s="45"/>
      <c r="R42" s="46"/>
    </row>
    <row r="43" spans="1:18" s="47" customFormat="1" ht="9" customHeight="1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5"/>
      <c r="M43" s="75"/>
      <c r="N43" s="75"/>
      <c r="O43" s="75"/>
      <c r="P43" s="44"/>
      <c r="Q43" s="45"/>
      <c r="R43" s="78"/>
    </row>
    <row r="44" spans="1:18" s="47" customFormat="1" ht="9" customHeight="1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5"/>
      <c r="M44" s="75"/>
      <c r="N44" s="75"/>
      <c r="O44" s="75"/>
      <c r="P44" s="44"/>
      <c r="Q44" s="45"/>
      <c r="R44" s="46"/>
    </row>
    <row r="45" spans="1:18" s="47" customFormat="1" ht="9" customHeight="1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5"/>
      <c r="M45" s="75"/>
      <c r="N45" s="75"/>
      <c r="O45" s="75"/>
      <c r="P45" s="44"/>
      <c r="Q45" s="45"/>
      <c r="R45" s="46"/>
    </row>
    <row r="46" spans="1:18" s="47" customFormat="1" ht="9" customHeight="1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139"/>
      <c r="M46" s="72"/>
      <c r="N46" s="75"/>
      <c r="O46" s="75"/>
      <c r="P46" s="44"/>
      <c r="Q46" s="45"/>
      <c r="R46" s="46"/>
    </row>
    <row r="47" spans="1:18" s="47" customFormat="1" ht="9" customHeight="1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5"/>
      <c r="M47" s="75"/>
      <c r="N47" s="75"/>
      <c r="O47" s="75"/>
      <c r="P47" s="44"/>
      <c r="Q47" s="45"/>
      <c r="R47" s="46"/>
    </row>
    <row r="48" spans="1:18" s="47" customFormat="1" ht="9" customHeight="1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5"/>
      <c r="M48" s="75"/>
      <c r="N48" s="75"/>
      <c r="O48" s="75"/>
      <c r="P48" s="44"/>
      <c r="Q48" s="45"/>
      <c r="R48" s="46"/>
    </row>
    <row r="49" spans="1:18" s="47" customFormat="1" ht="9" customHeight="1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5"/>
      <c r="M49" s="75"/>
      <c r="N49" s="75"/>
      <c r="O49" s="75"/>
      <c r="P49" s="44"/>
      <c r="Q49" s="45"/>
      <c r="R49" s="46"/>
    </row>
    <row r="50" spans="1:18" s="47" customFormat="1" ht="9" customHeight="1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5"/>
      <c r="M50" s="75"/>
      <c r="N50" s="75"/>
      <c r="O50" s="75"/>
      <c r="P50" s="44"/>
      <c r="Q50" s="45"/>
      <c r="R50" s="46"/>
    </row>
    <row r="51" spans="1:18" s="47" customFormat="1" ht="9" customHeight="1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5"/>
      <c r="M51" s="75"/>
      <c r="N51" s="75"/>
      <c r="O51" s="75"/>
      <c r="P51" s="44"/>
      <c r="Q51" s="45"/>
      <c r="R51" s="46"/>
    </row>
    <row r="52" spans="1:18" s="47" customFormat="1" ht="9" customHeight="1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5"/>
      <c r="M52" s="75"/>
      <c r="N52" s="75"/>
      <c r="O52" s="75"/>
      <c r="P52" s="44"/>
      <c r="Q52" s="45"/>
      <c r="R52" s="46"/>
    </row>
    <row r="53" spans="1:18" s="47" customFormat="1" ht="9" customHeight="1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5"/>
      <c r="M53" s="75"/>
      <c r="N53" s="44"/>
      <c r="O53" s="44"/>
      <c r="P53" s="44"/>
      <c r="Q53" s="45"/>
      <c r="R53" s="46"/>
    </row>
    <row r="54" spans="1:18" s="47" customFormat="1" ht="9" customHeight="1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62"/>
      <c r="M54" s="62"/>
      <c r="N54" s="62"/>
      <c r="O54" s="62"/>
      <c r="P54" s="44"/>
      <c r="Q54" s="45"/>
      <c r="R54" s="46"/>
    </row>
    <row r="55" spans="1:18" s="47" customFormat="1" ht="9" customHeight="1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5"/>
      <c r="M55" s="75"/>
      <c r="N55" s="75"/>
      <c r="O55" s="75"/>
      <c r="P55" s="44"/>
      <c r="Q55" s="45"/>
      <c r="R55" s="46"/>
    </row>
    <row r="56" spans="1:18" s="47" customFormat="1" ht="9" customHeight="1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" customHeight="1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" customHeight="1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" customHeight="1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" customHeight="1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" customHeight="1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" customHeight="1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" customHeight="1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" customHeight="1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" customHeight="1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" customHeight="1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" customHeight="1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" customHeight="1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" customHeight="1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7" s="98" customFormat="1" ht="10.5" customHeight="1">
      <c r="A71" s="86" t="s">
        <v>31</v>
      </c>
      <c r="B71" s="87"/>
      <c r="C71" s="88"/>
      <c r="D71" s="89" t="s">
        <v>32</v>
      </c>
      <c r="E71" s="90" t="s">
        <v>33</v>
      </c>
      <c r="F71" s="89"/>
      <c r="G71" s="91"/>
      <c r="H71" s="92"/>
      <c r="I71" s="89" t="s">
        <v>32</v>
      </c>
      <c r="J71" s="90" t="s">
        <v>34</v>
      </c>
      <c r="K71" s="93"/>
      <c r="L71" s="90" t="s">
        <v>35</v>
      </c>
      <c r="M71" s="94"/>
      <c r="N71" s="95" t="s">
        <v>36</v>
      </c>
      <c r="O71" s="95"/>
      <c r="P71" s="96"/>
      <c r="Q71" s="97"/>
    </row>
    <row r="72" spans="1:17" s="98" customFormat="1" ht="9" customHeight="1">
      <c r="A72" s="99" t="s">
        <v>37</v>
      </c>
      <c r="B72" s="100"/>
      <c r="C72" s="101"/>
      <c r="D72" s="102">
        <v>1</v>
      </c>
      <c r="E72" s="103" t="e">
        <f>#REF!</f>
        <v>#REF!</v>
      </c>
      <c r="F72" s="103" t="e">
        <f>#REF!</f>
        <v>#REF!</v>
      </c>
      <c r="G72" s="104"/>
      <c r="H72" s="105"/>
      <c r="I72" s="106" t="s">
        <v>38</v>
      </c>
      <c r="J72" s="100"/>
      <c r="K72" s="107"/>
      <c r="L72" s="100"/>
      <c r="M72" s="108"/>
      <c r="N72" s="109" t="s">
        <v>39</v>
      </c>
      <c r="O72" s="110"/>
      <c r="P72" s="110"/>
      <c r="Q72" s="111"/>
    </row>
    <row r="73" spans="1:17" s="98" customFormat="1" ht="9" customHeight="1">
      <c r="A73" s="99" t="s">
        <v>40</v>
      </c>
      <c r="B73" s="100"/>
      <c r="C73" s="112" t="e">
        <f>#REF!</f>
        <v>#REF!</v>
      </c>
      <c r="D73" s="102">
        <v>2</v>
      </c>
      <c r="E73" s="103" t="e">
        <f>#REF!</f>
        <v>#REF!</v>
      </c>
      <c r="F73" s="103" t="e">
        <f>#REF!</f>
        <v>#REF!</v>
      </c>
      <c r="G73" s="104"/>
      <c r="H73" s="105"/>
      <c r="I73" s="106" t="s">
        <v>41</v>
      </c>
      <c r="J73" s="100"/>
      <c r="K73" s="107"/>
      <c r="L73" s="100"/>
      <c r="M73" s="108"/>
      <c r="N73" s="113" t="e">
        <f>IF(ISBLANK(#REF!),"BYE",#REF!)</f>
        <v>#REF!</v>
      </c>
      <c r="O73" s="114"/>
      <c r="P73" s="114"/>
      <c r="Q73" s="115"/>
    </row>
    <row r="74" spans="1:17" s="98" customFormat="1" ht="9" customHeight="1">
      <c r="A74" s="116" t="s">
        <v>42</v>
      </c>
      <c r="B74" s="117"/>
      <c r="C74" s="118" t="e">
        <f>IF(#REF!="DA",#REF!,IF(#REF!="DA",#REF!,IF(#REF!="DA",#REF!,IF(#REF!="DA",#REF!,IF(#REF!="DA",#REF!,"/")))))</f>
        <v>#REF!</v>
      </c>
      <c r="D74" s="102">
        <v>3</v>
      </c>
      <c r="E74" s="103" t="e">
        <f>#REF!</f>
        <v>#REF!</v>
      </c>
      <c r="F74" s="103" t="e">
        <f>#REF!</f>
        <v>#REF!</v>
      </c>
      <c r="G74" s="104"/>
      <c r="H74" s="105"/>
      <c r="I74" s="106" t="s">
        <v>43</v>
      </c>
      <c r="J74" s="100"/>
      <c r="K74" s="107"/>
      <c r="L74" s="100"/>
      <c r="M74" s="108"/>
      <c r="N74" s="109" t="s">
        <v>44</v>
      </c>
      <c r="O74" s="110"/>
      <c r="P74" s="110"/>
      <c r="Q74" s="111"/>
    </row>
    <row r="75" spans="1:17" s="98" customFormat="1" ht="9" customHeight="1">
      <c r="A75" s="119"/>
      <c r="B75" s="24"/>
      <c r="C75" s="120"/>
      <c r="D75" s="102">
        <v>4</v>
      </c>
      <c r="E75" s="103" t="e">
        <f>#REF!</f>
        <v>#REF!</v>
      </c>
      <c r="F75" s="103" t="e">
        <f>#REF!</f>
        <v>#REF!</v>
      </c>
      <c r="G75" s="104"/>
      <c r="H75" s="105"/>
      <c r="I75" s="106" t="s">
        <v>45</v>
      </c>
      <c r="J75" s="100"/>
      <c r="K75" s="107"/>
      <c r="L75" s="100"/>
      <c r="M75" s="108"/>
      <c r="N75" s="100"/>
      <c r="O75" s="107"/>
      <c r="P75" s="100"/>
      <c r="Q75" s="108"/>
    </row>
    <row r="76" spans="1:17" s="98" customFormat="1" ht="9" customHeight="1">
      <c r="A76" s="121" t="s">
        <v>46</v>
      </c>
      <c r="B76" s="122"/>
      <c r="C76" s="123"/>
      <c r="D76" s="102"/>
      <c r="E76" s="104"/>
      <c r="F76" s="124"/>
      <c r="G76" s="104"/>
      <c r="H76" s="105"/>
      <c r="I76" s="106" t="s">
        <v>47</v>
      </c>
      <c r="J76" s="100"/>
      <c r="K76" s="107"/>
      <c r="L76" s="100"/>
      <c r="M76" s="108"/>
      <c r="N76" s="117"/>
      <c r="O76" s="125"/>
      <c r="P76" s="117"/>
      <c r="Q76" s="115"/>
    </row>
    <row r="77" spans="1:17" s="98" customFormat="1" ht="9" customHeight="1">
      <c r="A77" s="99" t="s">
        <v>37</v>
      </c>
      <c r="B77" s="100"/>
      <c r="C77" s="101"/>
      <c r="D77" s="102"/>
      <c r="E77" s="104"/>
      <c r="F77" s="124"/>
      <c r="G77" s="104"/>
      <c r="H77" s="105"/>
      <c r="I77" s="106" t="s">
        <v>48</v>
      </c>
      <c r="J77" s="100"/>
      <c r="K77" s="107"/>
      <c r="L77" s="100"/>
      <c r="M77" s="108"/>
      <c r="N77" s="109" t="s">
        <v>49</v>
      </c>
      <c r="O77" s="110"/>
      <c r="P77" s="110"/>
      <c r="Q77" s="111"/>
    </row>
    <row r="78" spans="1:17" s="98" customFormat="1" ht="9" customHeight="1">
      <c r="A78" s="99" t="s">
        <v>50</v>
      </c>
      <c r="B78" s="100"/>
      <c r="C78" s="126" t="e">
        <f>#REF!</f>
        <v>#REF!</v>
      </c>
      <c r="D78" s="102"/>
      <c r="E78" s="104"/>
      <c r="F78" s="124"/>
      <c r="G78" s="104"/>
      <c r="H78" s="105"/>
      <c r="I78" s="106" t="s">
        <v>51</v>
      </c>
      <c r="J78" s="100"/>
      <c r="K78" s="107"/>
      <c r="L78" s="100"/>
      <c r="M78" s="108"/>
      <c r="N78" s="100"/>
      <c r="O78" s="107"/>
      <c r="P78" s="100"/>
      <c r="Q78" s="108"/>
    </row>
    <row r="79" spans="1:17" s="98" customFormat="1" ht="9" customHeight="1">
      <c r="A79" s="116" t="s">
        <v>52</v>
      </c>
      <c r="B79" s="117"/>
      <c r="C79" s="127" t="e">
        <f>#REF!</f>
        <v>#REF!</v>
      </c>
      <c r="D79" s="128"/>
      <c r="E79" s="129"/>
      <c r="F79" s="130"/>
      <c r="G79" s="129"/>
      <c r="H79" s="131"/>
      <c r="I79" s="132" t="s">
        <v>53</v>
      </c>
      <c r="J79" s="117"/>
      <c r="K79" s="125"/>
      <c r="L79" s="117"/>
      <c r="M79" s="115"/>
      <c r="N79" s="117" t="str">
        <f>Q4</f>
        <v>ANA KOSANIN</v>
      </c>
      <c r="O79" s="125"/>
      <c r="P79" s="117"/>
      <c r="Q79" s="133" t="e">
        <f>MIN(4,#REF!)</f>
        <v>#REF!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14" stopIfTrue="1">
      <formula>AND($N$1="CU",H8="Umpire")</formula>
    </cfRule>
    <cfRule type="expression" priority="14" dxfId="13" stopIfTrue="1">
      <formula>AND($N$1="CU",H8&lt;&gt;"Umpire",I8&lt;&gt;"")</formula>
    </cfRule>
    <cfRule type="expression" priority="15" dxfId="12" stopIfTrue="1">
      <formula>AND($N$1="CU",H8&lt;&gt;"Umpire")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35 E37 E25 E33 E31 E29 E27 E23 E19 E21 E9 E17 E15 E13 E7 E11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3148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teniski savez</cp:lastModifiedBy>
  <dcterms:created xsi:type="dcterms:W3CDTF">2016-12-19T08:25:47Z</dcterms:created>
  <dcterms:modified xsi:type="dcterms:W3CDTF">2016-12-23T07:57:06Z</dcterms:modified>
  <cp:category/>
  <cp:version/>
  <cp:contentType/>
  <cp:contentStatus/>
</cp:coreProperties>
</file>