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4670" windowHeight="7650" tabRatio="560" firstSheet="3" activeTab="3"/>
  </bookViews>
  <sheets>
    <sheet name="PODESAVANJE" sheetId="1" r:id="rId1"/>
    <sheet name="PODSETNIK" sheetId="2" r:id="rId2"/>
    <sheet name="PRIPREMA DECACI GT" sheetId="3" r:id="rId3"/>
    <sheet name="DECACI GT 48&amp;64" sheetId="4" r:id="rId4"/>
  </sheets>
  <definedNames>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'DECACI GT 48&amp;64'!$A$1:$Q$80</definedName>
    <definedName name="_xlnm.Print_Area" localSheetId="0">'PODESAVANJE'!$A$1:$E$14</definedName>
    <definedName name="_xlnm.Print_Titles" localSheetId="1">'PODSETNIK'!$1:$1</definedName>
    <definedName name="_xlnm.Print_Titles" localSheetId="2">'PRIPREMA DECACI GT'!$1:$6</definedName>
  </definedNames>
  <calcPr fullCalcOnLoad="1"/>
</workbook>
</file>

<file path=xl/comments3.xml><?xml version="1.0" encoding="utf-8"?>
<comments xmlns="http://schemas.openxmlformats.org/spreadsheetml/2006/main">
  <authors>
    <author>Anders Wennberg</author>
  </authors>
  <commentList>
    <comment ref="O6" authorId="0">
      <text>
        <r>
          <rPr>
            <b/>
            <sz val="8"/>
            <color indexed="8"/>
            <rFont val="Tahoma"/>
            <family val="2"/>
          </rPr>
          <t>Igracev status u glavnom turniru:
DA= Direktno u Glavnom Turniru
WC=Wild Card u Glavnom Turniru
SE=Special Exempt
Q=Kvalifikant
LL=Lucky Loser
Prazno mesto=nema igraca</t>
        </r>
      </text>
    </comment>
    <comment ref="R6" authorId="0">
      <text>
        <r>
          <rPr>
            <b/>
            <sz val="8"/>
            <color indexed="8"/>
            <rFont val="Tahoma"/>
            <family val="2"/>
          </rPr>
          <t>Kada odredite listu nosioca: popunite redne brojeve nosioca 1,2,3,4,...
Ostavite prazna polja za igrace koji nisu nosioci</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<sst xmlns="http://schemas.openxmlformats.org/spreadsheetml/2006/main" count="797" uniqueCount="435">
  <si>
    <t>Umpire</t>
  </si>
  <si>
    <t>Seed Sort</t>
  </si>
  <si>
    <t>AccSort</t>
  </si>
  <si>
    <t>St.</t>
  </si>
  <si>
    <t>#</t>
  </si>
  <si>
    <t>1</t>
  </si>
  <si>
    <t>Top DA</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</si>
  <si>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</si>
  <si>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</si>
  <si>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</si>
  <si>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</si>
  <si>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</si>
  <si>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</si>
  <si>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</si>
  <si>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</si>
  <si>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</si>
  <si>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</si>
  <si>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</si>
  <si>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</si>
  <si>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</si>
  <si>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</si>
  <si>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</si>
  <si>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</si>
  <si>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</si>
  <si>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</si>
  <si>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</si>
  <si>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</si>
  <si>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</si>
  <si>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</si>
  <si>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</si>
  <si>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</si>
  <si>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</si>
  <si>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</si>
  <si>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</si>
  <si>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</si>
  <si>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</si>
  <si>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</si>
  <si>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</si>
  <si>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</si>
  <si>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</si>
  <si>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</si>
  <si>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</si>
  <si>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</si>
  <si>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</si>
  <si>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</si>
  <si>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</si>
  <si>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</si>
  <si>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</si>
  <si>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</si>
  <si>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</si>
  <si>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</si>
  <si>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</si>
  <si>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</si>
  <si>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</si>
  <si>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</si>
  <si>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</si>
  <si>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</si>
  <si>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</si>
  <si>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</si>
  <si>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</si>
  <si>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</si>
  <si>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</si>
  <si>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</si>
  <si>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</si>
  <si>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</si>
  <si>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</si>
  <si>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</si>
  <si>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</si>
  <si>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</si>
  <si>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</si>
  <si>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Over 18</t>
  </si>
  <si>
    <t>Under 13</t>
  </si>
  <si>
    <t>IME TURNIRA</t>
  </si>
  <si>
    <t>DATUM</t>
  </si>
  <si>
    <t>KATEGORIJA</t>
  </si>
  <si>
    <t>VRHOVNI SUDIJA</t>
  </si>
  <si>
    <t>KONKURENCIJA</t>
  </si>
  <si>
    <t>KLUB</t>
  </si>
  <si>
    <t>IME</t>
  </si>
  <si>
    <t>BROJ</t>
  </si>
  <si>
    <t/>
  </si>
  <si>
    <t>POTPIS VRHOVNOG SUDIJE</t>
  </si>
  <si>
    <t>PREZIME</t>
  </si>
  <si>
    <t>RANG</t>
  </si>
  <si>
    <t>STATUS</t>
  </si>
  <si>
    <t>RANG NOSIOCA</t>
  </si>
  <si>
    <t>POZICIJA NOSIOCA</t>
  </si>
  <si>
    <t>DECACI SINGL GLAVNI TURNIR</t>
  </si>
  <si>
    <t>LISTA ZA PRIPREMU</t>
  </si>
  <si>
    <t>POTPIS</t>
  </si>
  <si>
    <t>NE BRISITE OVU STRANU!!!</t>
  </si>
  <si>
    <t>NOS</t>
  </si>
  <si>
    <t>II KOLO</t>
  </si>
  <si>
    <t>POLUFINALE</t>
  </si>
  <si>
    <t>FINALE</t>
  </si>
  <si>
    <t>POBEDNIK</t>
  </si>
  <si>
    <t>NOSIOCI</t>
  </si>
  <si>
    <t>LL</t>
  </si>
  <si>
    <t>UMESTO</t>
  </si>
  <si>
    <t>POTPISI IGRACA</t>
  </si>
  <si>
    <t>VREME ZREBA</t>
  </si>
  <si>
    <t>DECACI SINGL</t>
  </si>
  <si>
    <t>GLAVNI TURNIR</t>
  </si>
  <si>
    <t>III KOLO</t>
  </si>
  <si>
    <t>IV KOLO</t>
  </si>
  <si>
    <t>FINALISTA 1</t>
  </si>
  <si>
    <t>FINALISTA 2</t>
  </si>
  <si>
    <t>POPUNITE SVA POLJA KOJA SU ZELENA</t>
  </si>
  <si>
    <t>PODSETNIK VRHOVNOG SUDIJE</t>
  </si>
  <si>
    <t>Pre turnira</t>
  </si>
  <si>
    <t>Javiti organizatorima vreme dolaska na turnir</t>
  </si>
  <si>
    <t>CETVRTAK</t>
  </si>
  <si>
    <t>PETAK</t>
  </si>
  <si>
    <t>AKO NISTE DOBILI EMAIL SA STATUSOM IGRACA NAZOVITE TSS ODMAH!</t>
  </si>
  <si>
    <t>Nakon dolaska u klub</t>
  </si>
  <si>
    <t>PETAK-SUBOTA</t>
  </si>
  <si>
    <t>Kontakt telefon i fax u vasoj kancelariji i vas email</t>
  </si>
  <si>
    <t>Svakog igrackog dana</t>
  </si>
  <si>
    <t>Unesite rezultate posle zavrsetka igrackog dana</t>
  </si>
  <si>
    <t>Nakon zavrsetka turnia</t>
  </si>
  <si>
    <t>Unesete rezultate finalnog meca na web sajt saveza</t>
  </si>
  <si>
    <t>Posaljete postom u TSS sledece originalne dokumente</t>
  </si>
  <si>
    <t>1. Liste za upisivanje igraca kvalifikacija</t>
  </si>
  <si>
    <t>2. Liste za upisivanje igraca glavnog turnira</t>
  </si>
  <si>
    <t>Telefon, Fax, Email, Internet, Adrese</t>
  </si>
  <si>
    <t>TSS</t>
  </si>
  <si>
    <t>TSV</t>
  </si>
  <si>
    <t>TSN</t>
  </si>
  <si>
    <t>Tel:</t>
  </si>
  <si>
    <t>011-3670-787</t>
  </si>
  <si>
    <t>021-661-4137</t>
  </si>
  <si>
    <t>Fax:</t>
  </si>
  <si>
    <t>011-3670-509</t>
  </si>
  <si>
    <t>Email:</t>
  </si>
  <si>
    <t>tsv@Eunet.yu</t>
  </si>
  <si>
    <t>www:</t>
  </si>
  <si>
    <t>Post:</t>
  </si>
  <si>
    <t xml:space="preserve">Aleksandra Stanboliskog 26, 10000 Beograd </t>
  </si>
  <si>
    <t xml:space="preserve">Masarikova 25/2, 21000  Novi Sad </t>
  </si>
  <si>
    <t>VUK NIKOLIC</t>
  </si>
  <si>
    <t>SREDA</t>
  </si>
  <si>
    <t>PO DOBIJANJU SIFRE</t>
  </si>
  <si>
    <t>011-3670509</t>
  </si>
  <si>
    <t>DATUM (PRVI DAN GLAVNOG TURNIRA)</t>
  </si>
  <si>
    <t>Poslednji igrac u turniru</t>
  </si>
  <si>
    <t>Poslednji DA</t>
  </si>
  <si>
    <t>Rng Datum</t>
  </si>
  <si>
    <t>1. Nosioc</t>
  </si>
  <si>
    <t>Pos. Nosioc</t>
  </si>
  <si>
    <t>Rang Nosioca</t>
  </si>
  <si>
    <t>Rang DA</t>
  </si>
  <si>
    <t>GRAD, KLUB</t>
  </si>
  <si>
    <t>Datum rodjenja
godina/mesec/dan</t>
  </si>
  <si>
    <t>*</t>
  </si>
  <si>
    <t xml:space="preserve"> </t>
  </si>
  <si>
    <t>Podici email-status igraca koji vam salje TSS (A,I i II kategorija)</t>
  </si>
  <si>
    <t>www.teniskisavez.com</t>
  </si>
  <si>
    <t>DARKO GAGIC</t>
  </si>
  <si>
    <t>064-6401210</t>
  </si>
  <si>
    <t>vuk.nikolic@teniskisavez.com</t>
  </si>
  <si>
    <t>darko.gagic@teniskisavez.com</t>
  </si>
  <si>
    <t>vladimir.erg@teniskisavez.com</t>
  </si>
  <si>
    <t>VLADIMIR ERG</t>
  </si>
  <si>
    <t>064-8081105</t>
  </si>
  <si>
    <t>office@teniskisavez.com</t>
  </si>
  <si>
    <t>POSALJITE SVE ZREBOVE U ELEKTRONSKOJ FORMI NA darko.gagic@teniskisavez.com</t>
  </si>
  <si>
    <t xml:space="preserve">www.tennis.co.rs </t>
  </si>
  <si>
    <t>www.tsv.org.rs</t>
  </si>
  <si>
    <t>064-6401203</t>
  </si>
  <si>
    <t>TSB</t>
  </si>
  <si>
    <t>www.tenisbg.org.rs</t>
  </si>
  <si>
    <t>Email za koordinatora regiona</t>
  </si>
  <si>
    <t>Beograd ( darko.gagic@teniskisavez.com)</t>
  </si>
  <si>
    <t>Vojvodina ( tibdem@nadlanu.com )</t>
  </si>
  <si>
    <t>Istok ( radja79@nadlanu.com )</t>
  </si>
  <si>
    <t>Zapadna Srbija i Sumadija:</t>
  </si>
  <si>
    <t>( bojan_drvodelja@yahoo.com)</t>
  </si>
  <si>
    <t>SAMO SUDIJE KOJE SU DOBILE DOZVOLU ULAZA U BAZU PODATAKA TSS (*)</t>
  </si>
  <si>
    <t>4. Izvestaj Vrhovnog sudije</t>
  </si>
  <si>
    <t xml:space="preserve">3. Formular sa kaznama igraca </t>
  </si>
  <si>
    <t>5. Spisak igraca koji su bili na statusu a nisu dosli na turnir</t>
  </si>
  <si>
    <t>ROK ZA PRIJEM NIZE NAVEDENIH DOKUMENATA JE 3 RADNA DANA OD KRAJA TURNIRA</t>
  </si>
  <si>
    <t>Skinuti poslednju dostupnu rang listu sa web stranice TSS (www.teniskisavez.com)</t>
  </si>
  <si>
    <t>DA BI MOGLI ISPRAVNO DA KORISTITE OVAJ EXCEL FILE MORATE IMATI UKLJUCENE "MACROSE"</t>
  </si>
  <si>
    <t>TURNIRSKA PODESAVANJA 2010</t>
  </si>
  <si>
    <t>TENISKI SAVEZ BEOGRADA</t>
  </si>
  <si>
    <t>OP Beograda</t>
  </si>
  <si>
    <t>21.08.2010. god.</t>
  </si>
  <si>
    <t>16 god</t>
  </si>
  <si>
    <t>Beograd, OTK Beograd</t>
  </si>
  <si>
    <t>III</t>
  </si>
  <si>
    <t>Dimitrije</t>
  </si>
  <si>
    <t>Radojević</t>
  </si>
  <si>
    <t>AS</t>
  </si>
  <si>
    <t>11.10.1995.</t>
  </si>
  <si>
    <t>Laban-Sarman</t>
  </si>
  <si>
    <t>Antoni</t>
  </si>
  <si>
    <t>Crvena Zvezda</t>
  </si>
  <si>
    <t>21.03.1996.</t>
  </si>
  <si>
    <t>Pavićević</t>
  </si>
  <si>
    <t>Andrija</t>
  </si>
  <si>
    <t>16.01.1996.</t>
  </si>
  <si>
    <t>Stevanković</t>
  </si>
  <si>
    <t>Marko</t>
  </si>
  <si>
    <t>02.10.1995.</t>
  </si>
  <si>
    <t>Sučević</t>
  </si>
  <si>
    <t>Luka</t>
  </si>
  <si>
    <t>Ušće</t>
  </si>
  <si>
    <t>11.08.1996.</t>
  </si>
  <si>
    <t>Petrović</t>
  </si>
  <si>
    <t>Miloš</t>
  </si>
  <si>
    <t>Nec</t>
  </si>
  <si>
    <t>17.06.1995.</t>
  </si>
  <si>
    <t>Seleš</t>
  </si>
  <si>
    <t>Nikola</t>
  </si>
  <si>
    <t>Beograd</t>
  </si>
  <si>
    <t>27.09.1994.</t>
  </si>
  <si>
    <t>Josić</t>
  </si>
  <si>
    <t>Kosmos</t>
  </si>
  <si>
    <t>24.10.1995.</t>
  </si>
  <si>
    <t>Cvetković</t>
  </si>
  <si>
    <t>Step In</t>
  </si>
  <si>
    <t>06.01.1994.</t>
  </si>
  <si>
    <t>Terzić</t>
  </si>
  <si>
    <t>12.08.1995.</t>
  </si>
  <si>
    <t>Nikodinović</t>
  </si>
  <si>
    <t>Aleksandar</t>
  </si>
  <si>
    <t>22.04.1997.</t>
  </si>
  <si>
    <t>Subotić</t>
  </si>
  <si>
    <t>Vuk</t>
  </si>
  <si>
    <t>07.04.1995.</t>
  </si>
  <si>
    <t>Vučetić</t>
  </si>
  <si>
    <t>SA&amp;NI</t>
  </si>
  <si>
    <t>22.05.2010.</t>
  </si>
  <si>
    <t>Igor</t>
  </si>
  <si>
    <t>Radosavljević</t>
  </si>
  <si>
    <t>Kraljevski</t>
  </si>
  <si>
    <t>07.05.1995.</t>
  </si>
  <si>
    <t>Borovčanin</t>
  </si>
  <si>
    <t>Marijo</t>
  </si>
  <si>
    <t>Winner</t>
  </si>
  <si>
    <t>01.10.1996.</t>
  </si>
  <si>
    <t>24.01.1997.</t>
  </si>
  <si>
    <t>Perović</t>
  </si>
  <si>
    <t>Vasilije</t>
  </si>
  <si>
    <t>Ventoris</t>
  </si>
  <si>
    <t>30.05.2010.</t>
  </si>
  <si>
    <t>Ač</t>
  </si>
  <si>
    <t>Danijel</t>
  </si>
  <si>
    <t>Kikinda</t>
  </si>
  <si>
    <t>25.09.1996.</t>
  </si>
  <si>
    <t>Kovačević</t>
  </si>
  <si>
    <t>40/Ništa</t>
  </si>
  <si>
    <t>11.04.1994.</t>
  </si>
  <si>
    <t>Rajković</t>
  </si>
  <si>
    <t>06.08.1995.</t>
  </si>
  <si>
    <t>Kaić</t>
  </si>
  <si>
    <t>Olimp</t>
  </si>
  <si>
    <t>26.07.1995.</t>
  </si>
  <si>
    <t>Broćić</t>
  </si>
  <si>
    <t>Matija</t>
  </si>
  <si>
    <t>Agrimes</t>
  </si>
  <si>
    <t>25.07.1995.</t>
  </si>
  <si>
    <t>Matićević</t>
  </si>
  <si>
    <t>Aranđel</t>
  </si>
  <si>
    <t>03.04.1995.</t>
  </si>
  <si>
    <t>Vukalović</t>
  </si>
  <si>
    <t>Gazela</t>
  </si>
  <si>
    <t>23.05.1995.</t>
  </si>
  <si>
    <t>Kocić</t>
  </si>
  <si>
    <t>Partizan</t>
  </si>
  <si>
    <t>06.11.1996.</t>
  </si>
  <si>
    <t>Barbarez</t>
  </si>
  <si>
    <t>Aleksa</t>
  </si>
  <si>
    <t>Ellite</t>
  </si>
  <si>
    <t>01.01.1994.</t>
  </si>
  <si>
    <t>Šćekić</t>
  </si>
  <si>
    <t>28.09.1996.</t>
  </si>
  <si>
    <t>Kazić</t>
  </si>
  <si>
    <t>06.05.1996.</t>
  </si>
  <si>
    <t>Otašević</t>
  </si>
  <si>
    <t>14.09.1995.</t>
  </si>
  <si>
    <t>Mićović</t>
  </si>
  <si>
    <t>15.09.1995.</t>
  </si>
  <si>
    <t>Pantelić</t>
  </si>
  <si>
    <t>Vladimir</t>
  </si>
  <si>
    <t>Green Set</t>
  </si>
  <si>
    <t>08.09.1995.</t>
  </si>
  <si>
    <t>Miljak</t>
  </si>
  <si>
    <t>Ognjen</t>
  </si>
  <si>
    <t>13.06.1996.</t>
  </si>
  <si>
    <t>Stojković</t>
  </si>
  <si>
    <t>06.10.1994.</t>
  </si>
  <si>
    <t>Miljuš</t>
  </si>
  <si>
    <t>Janko</t>
  </si>
  <si>
    <t>07.03.1995.</t>
  </si>
  <si>
    <t>Aleksić</t>
  </si>
  <si>
    <t>24.12.1996.</t>
  </si>
  <si>
    <t>Veličković</t>
  </si>
  <si>
    <t>Stojan</t>
  </si>
  <si>
    <t>29.04.1997.</t>
  </si>
  <si>
    <t>Perić</t>
  </si>
  <si>
    <t>Dušan</t>
  </si>
  <si>
    <t>Top Ten</t>
  </si>
  <si>
    <t>17.02.1995.</t>
  </si>
  <si>
    <t>Đorđević</t>
  </si>
  <si>
    <t>Star</t>
  </si>
  <si>
    <t>28.02.1995.</t>
  </si>
  <si>
    <t>Selić</t>
  </si>
  <si>
    <t>Bojan</t>
  </si>
  <si>
    <t>30.07.1996.</t>
  </si>
  <si>
    <t xml:space="preserve">Boranijašević </t>
  </si>
  <si>
    <t>14.08.1995.</t>
  </si>
  <si>
    <t>Pavlović</t>
  </si>
  <si>
    <t>25.01.1995.</t>
  </si>
  <si>
    <t>Lazar</t>
  </si>
  <si>
    <t>Mačva 2008</t>
  </si>
  <si>
    <t>12.05.1994.</t>
  </si>
  <si>
    <t>Đermanović</t>
  </si>
  <si>
    <t>Classics</t>
  </si>
  <si>
    <t>16.05.1997.</t>
  </si>
  <si>
    <t>Vignjević</t>
  </si>
  <si>
    <t>Vladan</t>
  </si>
  <si>
    <t>12.10.1994.</t>
  </si>
  <si>
    <t>Milosevic</t>
  </si>
  <si>
    <t>Bulic</t>
  </si>
  <si>
    <t>Pavle</t>
  </si>
  <si>
    <t>Voda</t>
  </si>
  <si>
    <t>Ivan</t>
  </si>
  <si>
    <t>lazar</t>
  </si>
  <si>
    <t>Set Net</t>
  </si>
  <si>
    <t>Jovanovic</t>
  </si>
  <si>
    <t>11.12.1997.</t>
  </si>
  <si>
    <t>02.08.1996.</t>
  </si>
  <si>
    <t>21.09.1996.</t>
  </si>
  <si>
    <t>27.09.1996.</t>
  </si>
  <si>
    <t>08.01.1995.</t>
  </si>
  <si>
    <t>Kolonija</t>
  </si>
  <si>
    <t>28.07.1995.</t>
  </si>
  <si>
    <t>Janasković</t>
  </si>
  <si>
    <t>13.08.1997.</t>
  </si>
  <si>
    <t>Nikolić</t>
  </si>
  <si>
    <t>Marlem</t>
  </si>
  <si>
    <t>21.01.1994.</t>
  </si>
  <si>
    <t>Obrenović</t>
  </si>
  <si>
    <t>Top Spin-Pož</t>
  </si>
  <si>
    <t>23.01.1995.</t>
  </si>
  <si>
    <t>Seferin</t>
  </si>
  <si>
    <t>Darko</t>
  </si>
  <si>
    <t>04.03.1995.</t>
  </si>
  <si>
    <t>Stevanović</t>
  </si>
  <si>
    <t>16.10.1966.</t>
  </si>
  <si>
    <t>Vilotić</t>
  </si>
  <si>
    <t>Oaza</t>
  </si>
  <si>
    <t>02.07.1995.</t>
  </si>
  <si>
    <t>Radmilović</t>
  </si>
  <si>
    <t>Đorđe</t>
  </si>
  <si>
    <t>Tenis Tenis</t>
  </si>
  <si>
    <t>27.07.1994.</t>
  </si>
  <si>
    <t>Naskovic</t>
  </si>
  <si>
    <t>Filip</t>
  </si>
  <si>
    <t>Nikolcic</t>
  </si>
  <si>
    <t>Radosavljevic</t>
  </si>
  <si>
    <t>Bulatovic</t>
  </si>
  <si>
    <t>Djordje</t>
  </si>
  <si>
    <t>Velebit</t>
  </si>
  <si>
    <t>15.02.1994.</t>
  </si>
  <si>
    <t>01.07.1996.</t>
  </si>
  <si>
    <t>16.11.1994.</t>
  </si>
  <si>
    <t>03.09.1995.</t>
  </si>
  <si>
    <t>17.04.1994.</t>
  </si>
  <si>
    <t>Djokic</t>
  </si>
  <si>
    <t>Kockarevic</t>
  </si>
  <si>
    <t>Milos</t>
  </si>
  <si>
    <t>Nikolic</t>
  </si>
  <si>
    <t>Ilic</t>
  </si>
  <si>
    <t>Ilija</t>
  </si>
  <si>
    <t>18.11.1994.</t>
  </si>
  <si>
    <t>04.02.1995.</t>
  </si>
  <si>
    <t>01.08.1995.</t>
  </si>
  <si>
    <t>27.05.1995.</t>
  </si>
  <si>
    <t>Janackovic</t>
  </si>
  <si>
    <t>Ciric</t>
  </si>
  <si>
    <t>Bojovic</t>
  </si>
  <si>
    <t>Elite NS</t>
  </si>
  <si>
    <t>WC</t>
  </si>
  <si>
    <t>DA</t>
  </si>
  <si>
    <t>Viktor Bubanj</t>
  </si>
  <si>
    <t>A</t>
  </si>
  <si>
    <t>61 61</t>
  </si>
  <si>
    <t>B</t>
  </si>
  <si>
    <t>60 60</t>
  </si>
  <si>
    <t>63 61</t>
  </si>
  <si>
    <t>BS</t>
  </si>
  <si>
    <t>61 60</t>
  </si>
  <si>
    <t>W.O.</t>
  </si>
  <si>
    <t>62 26 10/4</t>
  </si>
  <si>
    <t>63 62</t>
  </si>
  <si>
    <t>16 63 10/6</t>
  </si>
  <si>
    <t>61 62</t>
  </si>
  <si>
    <t>61 64</t>
  </si>
  <si>
    <t>67(7) 62 11/9</t>
  </si>
  <si>
    <t>60 63</t>
  </si>
  <si>
    <t>63 64</t>
  </si>
  <si>
    <t>64 63</t>
  </si>
  <si>
    <t>bs</t>
  </si>
  <si>
    <t>46 75 10/8</t>
  </si>
  <si>
    <t>a</t>
  </si>
  <si>
    <t>w.o.</t>
  </si>
  <si>
    <t>64 26 10/8</t>
  </si>
  <si>
    <t>62 62</t>
  </si>
  <si>
    <t>26 62 10/6</t>
  </si>
  <si>
    <t>63 60</t>
  </si>
  <si>
    <t>60 75</t>
  </si>
  <si>
    <t>36 63 12/10</t>
  </si>
  <si>
    <t>60 62</t>
  </si>
  <si>
    <t>62 63</t>
  </si>
  <si>
    <t>b</t>
  </si>
  <si>
    <t>64 62</t>
  </si>
  <si>
    <t>63 06 12/10</t>
  </si>
  <si>
    <t>as</t>
  </si>
  <si>
    <t>60 64</t>
  </si>
  <si>
    <t>57 62 10/1</t>
  </si>
  <si>
    <t>60 61</t>
  </si>
  <si>
    <t>75 10 RET.</t>
  </si>
  <si>
    <t>26 76(4) 10/3</t>
  </si>
  <si>
    <t>76(4) 16 10/5</t>
  </si>
  <si>
    <t>RET.</t>
  </si>
  <si>
    <t>63 75</t>
  </si>
  <si>
    <t>16 64 63</t>
  </si>
  <si>
    <t>64 61</t>
  </si>
  <si>
    <t>57 63 61</t>
  </si>
  <si>
    <t>75 75</t>
  </si>
  <si>
    <t>36 63 60</t>
  </si>
  <si>
    <t>76(6) 61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</si>
</sst>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yy/mm/dd"/>
  </numFmts>
  <fonts count="107">
    <font>
      <sz val="10"/>
      <name val="Arial"/>
      <family val="0"/>
    </font>
    <font>
      <sz val="12"/>
      <color indexed="8"/>
      <name val="Calibri"/>
      <family val="2"/>
    </font>
    <font>
      <u val="single"/>
      <sz val="10"/>
      <color indexed="1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b/>
      <sz val="10"/>
      <color indexed="8"/>
      <name val="Arial"/>
      <family val="2"/>
    </font>
    <font>
      <sz val="10"/>
      <color indexed="8"/>
      <name val="Arial"/>
      <family val="2"/>
    </font>
    <font>
      <sz val="8"/>
      <name val="Arial"/>
      <family val="2"/>
    </font>
    <font>
      <sz val="20"/>
      <color indexed="9"/>
      <name val="Arial"/>
      <family val="2"/>
    </font>
    <font>
      <b/>
      <sz val="24"/>
      <name val="Arial"/>
      <family val="2"/>
    </font>
    <font>
      <i/>
      <sz val="7"/>
      <name val="Arial"/>
      <family val="2"/>
    </font>
    <font>
      <sz val="12"/>
      <name val="Arial"/>
      <family val="2"/>
    </font>
    <font>
      <b/>
      <sz val="6"/>
      <color indexed="8"/>
      <name val="Arial"/>
      <family val="2"/>
    </font>
    <font>
      <b/>
      <sz val="6"/>
      <name val="Arial"/>
      <family val="2"/>
    </font>
    <font>
      <b/>
      <sz val="7"/>
      <color indexed="9"/>
      <name val="Arial"/>
      <family val="2"/>
    </font>
    <font>
      <b/>
      <sz val="12"/>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b/>
      <sz val="8"/>
      <color indexed="9"/>
      <name val="Arial"/>
      <family val="2"/>
    </font>
    <font>
      <b/>
      <sz val="8.5"/>
      <name val="Arial"/>
      <family val="2"/>
    </font>
    <font>
      <sz val="8.5"/>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i/>
      <sz val="8.5"/>
      <name val="Arial"/>
      <family val="2"/>
    </font>
    <font>
      <i/>
      <sz val="8.5"/>
      <color indexed="9"/>
      <name val="Arial"/>
      <family val="2"/>
    </font>
    <font>
      <i/>
      <sz val="8.5"/>
      <color indexed="8"/>
      <name val="Arial"/>
      <family val="2"/>
    </font>
    <font>
      <sz val="5"/>
      <name val="Arial"/>
      <family val="2"/>
    </font>
    <font>
      <sz val="7"/>
      <color indexed="10"/>
      <name val="Arial"/>
      <family val="2"/>
    </font>
    <font>
      <u val="single"/>
      <sz val="8"/>
      <color indexed="12"/>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6"/>
      <name val="Arial"/>
      <family val="2"/>
    </font>
    <font>
      <sz val="16"/>
      <name val="Arial"/>
      <family val="2"/>
    </font>
    <font>
      <b/>
      <sz val="7"/>
      <color indexed="13"/>
      <name val="Arial"/>
      <family val="2"/>
    </font>
    <font>
      <sz val="9"/>
      <color indexed="9"/>
      <name val="Arial"/>
      <family val="2"/>
    </font>
    <font>
      <b/>
      <sz val="6"/>
      <color indexed="10"/>
      <name val="Arial"/>
      <family val="2"/>
    </font>
    <font>
      <b/>
      <sz val="7"/>
      <color indexed="10"/>
      <name val="Arial"/>
      <family val="2"/>
    </font>
    <font>
      <b/>
      <sz val="8"/>
      <color indexed="10"/>
      <name val="Arial"/>
      <family val="2"/>
    </font>
    <font>
      <i/>
      <sz val="8"/>
      <color indexed="10"/>
      <name val="Arial"/>
      <family val="2"/>
    </font>
    <font>
      <sz val="12"/>
      <color indexed="9"/>
      <name val="Calibri"/>
      <family val="2"/>
    </font>
    <font>
      <sz val="12"/>
      <color indexed="20"/>
      <name val="Calibri"/>
      <family val="2"/>
    </font>
    <font>
      <b/>
      <sz val="12"/>
      <color indexed="16"/>
      <name val="Calibri"/>
      <family val="2"/>
    </font>
    <font>
      <b/>
      <sz val="12"/>
      <color indexed="9"/>
      <name val="Calibri"/>
      <family val="2"/>
    </font>
    <font>
      <i/>
      <sz val="12"/>
      <color indexed="6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6"/>
      <name val="Calibri"/>
      <family val="2"/>
    </font>
    <font>
      <b/>
      <sz val="12"/>
      <color indexed="8"/>
      <name val="Calibri"/>
      <family val="2"/>
    </font>
    <font>
      <sz val="12"/>
      <color indexed="10"/>
      <name val="Calibri"/>
      <family val="2"/>
    </font>
    <font>
      <sz val="22"/>
      <color indexed="8"/>
      <name val="ITF"/>
      <family val="0"/>
    </font>
    <font>
      <b/>
      <u val="single"/>
      <sz val="14"/>
      <color indexed="10"/>
      <name val="Arial"/>
      <family val="2"/>
    </font>
    <font>
      <b/>
      <u val="single"/>
      <sz val="10"/>
      <color indexed="1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FF0000"/>
      <name val="Arial"/>
      <family val="2"/>
    </font>
    <font>
      <sz val="8.5"/>
      <color theme="1"/>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theme="1"/>
        <bgColor indexed="64"/>
      </patternFill>
    </fill>
    <fill>
      <patternFill patternType="solid">
        <fgColor indexed="10"/>
        <bgColor indexed="64"/>
      </patternFill>
    </fill>
  </fills>
  <borders count="92">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56"/>
      </top>
      <bottom style="double">
        <color indexed="56"/>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medium"/>
      <right/>
      <top/>
      <bottom/>
    </border>
    <border>
      <left style="thin"/>
      <right style="thin"/>
      <top style="thin"/>
      <bottom style="thin"/>
    </border>
    <border>
      <left/>
      <right style="thin"/>
      <top style="thin"/>
      <bottom style="thin"/>
    </border>
    <border>
      <left/>
      <right/>
      <top/>
      <bottom style="medium"/>
    </border>
    <border>
      <left/>
      <right style="thin"/>
      <top/>
      <bottom style="thin"/>
    </border>
    <border>
      <left/>
      <right style="medium"/>
      <top/>
      <bottom style="thin"/>
    </border>
    <border>
      <left style="medium"/>
      <right/>
      <top style="medium"/>
      <bottom/>
    </border>
    <border>
      <left/>
      <right/>
      <top style="medium"/>
      <bottom/>
    </border>
    <border>
      <left style="medium"/>
      <right style="thin"/>
      <top/>
      <bottom style="medium"/>
    </border>
    <border>
      <left/>
      <right style="thin"/>
      <top/>
      <bottom style="medium"/>
    </border>
    <border>
      <left/>
      <right style="medium"/>
      <top/>
      <bottom style="medium"/>
    </border>
    <border>
      <left style="medium"/>
      <right style="thin"/>
      <top/>
      <bottom style="thin"/>
    </border>
    <border>
      <left/>
      <right/>
      <top style="medium"/>
      <bottom style="medium"/>
    </border>
    <border>
      <left/>
      <right style="medium">
        <color indexed="8"/>
      </right>
      <top style="medium"/>
      <bottom style="medium"/>
    </border>
    <border>
      <left/>
      <right style="medium"/>
      <top style="medium"/>
      <bottom/>
    </border>
    <border>
      <left/>
      <right style="medium"/>
      <top/>
      <bottom/>
    </border>
    <border>
      <left style="medium"/>
      <right/>
      <top/>
      <bottom style="medium"/>
    </border>
    <border>
      <left style="thin"/>
      <right style="medium"/>
      <top/>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thin"/>
      <right/>
      <top style="thin"/>
      <bottom style="thin"/>
    </border>
    <border>
      <left/>
      <right/>
      <top style="thin"/>
      <bottom style="thin"/>
    </border>
    <border>
      <left/>
      <right style="medium"/>
      <top style="thin"/>
      <bottom style="thin"/>
    </border>
    <border>
      <left/>
      <right/>
      <top/>
      <bottom style="thin"/>
    </border>
    <border>
      <left/>
      <right style="thin"/>
      <top style="medium"/>
      <bottom style="thin"/>
    </border>
    <border>
      <left style="thin"/>
      <right/>
      <top style="medium"/>
      <bottom style="thin"/>
    </border>
    <border>
      <left/>
      <right style="medium"/>
      <top style="medium"/>
      <bottom style="thin"/>
    </border>
    <border>
      <left style="medium"/>
      <right style="thin"/>
      <top style="thin"/>
      <bottom/>
    </border>
    <border>
      <left/>
      <right style="thin"/>
      <top style="thin"/>
      <bottom/>
    </border>
    <border>
      <left style="medium"/>
      <right style="thin"/>
      <top/>
      <bottom/>
    </border>
    <border>
      <left style="thin"/>
      <right style="thin"/>
      <top/>
      <bottom/>
    </border>
    <border>
      <left style="thin"/>
      <right style="thin"/>
      <top/>
      <bottom style="medium"/>
    </border>
    <border>
      <left/>
      <right style="thin"/>
      <top style="thin"/>
      <bottom style="medium"/>
    </border>
    <border>
      <left/>
      <right style="medium"/>
      <top style="thin"/>
      <bottom style="medium"/>
    </border>
    <border>
      <left style="thin"/>
      <right/>
      <top/>
      <bottom/>
    </border>
    <border>
      <left style="thin"/>
      <right/>
      <top/>
      <bottom style="medium"/>
    </border>
    <border>
      <left style="thin"/>
      <right style="thin"/>
      <top style="medium"/>
      <bottom style="thin"/>
    </border>
    <border>
      <left style="medium"/>
      <right style="thin"/>
      <top style="thin"/>
      <bottom style="hair"/>
    </border>
    <border>
      <left style="thin"/>
      <right style="thin"/>
      <top/>
      <bottom style="hair"/>
    </border>
    <border>
      <left/>
      <right/>
      <top/>
      <bottom style="hair"/>
    </border>
    <border>
      <left/>
      <right style="medium"/>
      <top/>
      <bottom style="hair"/>
    </border>
    <border>
      <left style="medium"/>
      <right style="thin"/>
      <top style="hair"/>
      <bottom style="hair"/>
    </border>
    <border>
      <left style="medium"/>
      <right style="thin"/>
      <top style="hair"/>
      <bottom/>
    </border>
    <border>
      <left style="medium"/>
      <right style="thin"/>
      <top style="hair"/>
      <bottom style="thin"/>
    </border>
    <border>
      <left style="thin"/>
      <right style="thin"/>
      <top style="hair"/>
      <bottom style="thin"/>
    </border>
    <border>
      <left/>
      <right style="medium"/>
      <top style="hair"/>
      <bottom style="thin"/>
    </border>
    <border>
      <left style="thin"/>
      <right style="thin"/>
      <top/>
      <bottom style="thin"/>
    </border>
    <border>
      <left style="medium"/>
      <right style="thin"/>
      <top style="hair"/>
      <bottom style="medium"/>
    </border>
    <border>
      <left style="medium"/>
      <right style="thin"/>
      <top style="thin"/>
      <bottom style="medium"/>
    </border>
    <border>
      <left style="thin"/>
      <right style="thin"/>
      <top style="hair"/>
      <bottom style="medium"/>
    </border>
    <border>
      <left/>
      <right/>
      <top style="hair"/>
      <bottom style="medium"/>
    </border>
    <border>
      <left style="thin"/>
      <right style="thin"/>
      <top style="hair"/>
      <bottom style="hair"/>
    </border>
    <border>
      <left style="thin"/>
      <right/>
      <top style="thin"/>
      <bottom style="medium"/>
    </border>
    <border>
      <left style="medium"/>
      <right style="medium"/>
      <top/>
      <bottom style="thin"/>
    </border>
    <border>
      <left/>
      <right style="thin"/>
      <top/>
      <bottom/>
    </border>
    <border>
      <left/>
      <right style="medium"/>
      <top style="hair"/>
      <bottom style="medium"/>
    </border>
    <border>
      <left/>
      <right style="medium"/>
      <top style="hair"/>
      <bottom style="hair"/>
    </border>
    <border>
      <left style="thin"/>
      <right style="medium"/>
      <top style="thin"/>
      <bottom/>
    </border>
    <border>
      <left style="medium"/>
      <right/>
      <top style="medium"/>
      <bottom style="medium"/>
    </border>
    <border>
      <left style="medium"/>
      <right/>
      <top/>
      <bottom style="thin"/>
    </border>
    <border>
      <left style="thin"/>
      <right style="thin"/>
      <top style="thin"/>
      <bottom/>
    </border>
    <border>
      <left style="thin"/>
      <right/>
      <top/>
      <bottom style="thin"/>
    </border>
    <border>
      <left/>
      <right/>
      <top style="thin"/>
      <bottom/>
    </border>
    <border>
      <left style="thin"/>
      <right/>
      <top style="thin"/>
      <bottom/>
    </border>
    <border>
      <left/>
      <right style="thin">
        <color indexed="8"/>
      </right>
      <top/>
      <bottom style="thin"/>
    </border>
    <border>
      <left/>
      <right style="thin">
        <color indexed="8"/>
      </right>
      <top style="thin"/>
      <bottom style="thin"/>
    </border>
    <border>
      <left style="medium"/>
      <right style="medium"/>
      <top/>
      <bottom style="medium"/>
    </border>
    <border>
      <left style="medium"/>
      <right style="medium"/>
      <top/>
      <bottom/>
    </border>
    <border>
      <left style="medium"/>
      <right style="medium"/>
      <top style="medium"/>
      <bottom/>
    </border>
    <border>
      <left/>
      <right style="medium"/>
      <top style="medium"/>
      <bottom style="medium"/>
    </border>
    <border>
      <left style="thin"/>
      <right/>
      <top style="medium"/>
      <bottom/>
    </border>
    <border>
      <left style="thin"/>
      <right style="medium"/>
      <top/>
      <bottom/>
    </border>
    <border>
      <left/>
      <right style="medium"/>
      <top style="thin"/>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89"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9"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0" fillId="30" borderId="0" applyNumberFormat="0" applyBorder="0" applyAlignment="0" applyProtection="0"/>
    <xf numFmtId="0" fontId="90" fillId="31" borderId="0" applyNumberFormat="0" applyBorder="0" applyAlignment="0" applyProtection="0"/>
    <xf numFmtId="0" fontId="90" fillId="32" borderId="0" applyNumberFormat="0" applyBorder="0" applyAlignment="0" applyProtection="0"/>
    <xf numFmtId="0" fontId="90" fillId="33" borderId="0" applyNumberFormat="0" applyBorder="0" applyAlignment="0" applyProtection="0"/>
    <xf numFmtId="0" fontId="0" fillId="10" borderId="1" applyNumberFormat="0" applyFont="0" applyAlignment="0" applyProtection="0"/>
    <xf numFmtId="0" fontId="91" fillId="34" borderId="0" applyNumberFormat="0" applyBorder="0" applyAlignment="0" applyProtection="0"/>
    <xf numFmtId="0" fontId="52" fillId="35" borderId="1" applyNumberFormat="0" applyAlignment="0" applyProtection="0"/>
    <xf numFmtId="0" fontId="53" fillId="12" borderId="0" applyNumberFormat="0" applyBorder="0" applyAlignment="0" applyProtection="0"/>
    <xf numFmtId="0" fontId="92" fillId="36" borderId="2" applyNumberFormat="0" applyAlignment="0" applyProtection="0"/>
    <xf numFmtId="0" fontId="93"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54" fillId="38" borderId="0" applyNumberFormat="0" applyBorder="0" applyAlignment="0" applyProtection="0"/>
    <xf numFmtId="0" fontId="94" fillId="0" borderId="0" applyNumberFormat="0" applyFill="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26"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55" fillId="0" borderId="0" applyNumberFormat="0" applyFill="0" applyBorder="0" applyAlignment="0" applyProtection="0"/>
    <xf numFmtId="0" fontId="95" fillId="44" borderId="0" applyNumberFormat="0" applyBorder="0" applyAlignment="0" applyProtection="0"/>
    <xf numFmtId="0" fontId="96" fillId="0" borderId="4"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0" applyNumberFormat="0" applyFill="0" applyBorder="0" applyAlignment="0" applyProtection="0"/>
    <xf numFmtId="0" fontId="2" fillId="0" borderId="0" applyNumberFormat="0" applyFill="0" applyBorder="0" applyAlignment="0" applyProtection="0"/>
    <xf numFmtId="0" fontId="56" fillId="9" borderId="1" applyNumberFormat="0" applyAlignment="0" applyProtection="0"/>
    <xf numFmtId="0" fontId="99" fillId="45" borderId="2" applyNumberFormat="0" applyAlignment="0" applyProtection="0"/>
    <xf numFmtId="0" fontId="57" fillId="27" borderId="7" applyNumberFormat="0" applyAlignment="0" applyProtection="0"/>
    <xf numFmtId="0" fontId="58" fillId="0" borderId="8" applyNumberFormat="0" applyFill="0" applyAlignment="0" applyProtection="0"/>
    <xf numFmtId="0" fontId="100" fillId="0" borderId="9" applyNumberFormat="0" applyFill="0" applyAlignment="0" applyProtection="0"/>
    <xf numFmtId="0" fontId="59"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6" borderId="10" applyNumberFormat="0" applyFont="0" applyAlignment="0" applyProtection="0"/>
    <xf numFmtId="0" fontId="101" fillId="36" borderId="11"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12" applyNumberFormat="0" applyFill="0" applyAlignment="0" applyProtection="0"/>
    <xf numFmtId="0" fontId="62" fillId="0" borderId="13" applyNumberFormat="0" applyFill="0" applyAlignment="0" applyProtection="0"/>
    <xf numFmtId="0" fontId="63" fillId="0" borderId="14" applyNumberFormat="0" applyFill="0" applyAlignment="0" applyProtection="0"/>
    <xf numFmtId="0" fontId="63" fillId="0" borderId="0" applyNumberFormat="0" applyFill="0" applyBorder="0" applyAlignment="0" applyProtection="0"/>
    <xf numFmtId="0" fontId="21" fillId="0" borderId="15" applyNumberFormat="0" applyFill="0" applyAlignment="0" applyProtection="0"/>
    <xf numFmtId="0" fontId="102" fillId="0" borderId="0" applyNumberFormat="0" applyFill="0" applyBorder="0" applyAlignment="0" applyProtection="0"/>
    <xf numFmtId="0" fontId="103" fillId="0" borderId="16" applyNumberFormat="0" applyFill="0" applyAlignment="0" applyProtection="0"/>
    <xf numFmtId="0" fontId="21" fillId="35" borderId="17" applyNumberFormat="0" applyAlignment="0" applyProtection="0"/>
    <xf numFmtId="0" fontId="64" fillId="0" borderId="0" applyNumberFormat="0" applyFill="0" applyBorder="0" applyAlignment="0" applyProtection="0"/>
    <xf numFmtId="0" fontId="104" fillId="0" borderId="0" applyNumberFormat="0" applyFill="0" applyBorder="0" applyAlignment="0" applyProtection="0"/>
  </cellStyleXfs>
  <cellXfs count="387">
    <xf numFmtId="0" fontId="0" fillId="0" borderId="0" xfId="0" applyAlignment="1">
      <alignment/>
    </xf>
    <xf numFmtId="0" fontId="0" fillId="0" borderId="0" xfId="0" applyAlignment="1">
      <alignment horizontal="left"/>
    </xf>
    <xf numFmtId="0" fontId="0" fillId="0" borderId="0" xfId="0" applyAlignment="1">
      <alignment vertical="center"/>
    </xf>
    <xf numFmtId="0" fontId="0" fillId="35" borderId="0" xfId="0" applyFill="1" applyAlignment="1">
      <alignment vertical="center"/>
    </xf>
    <xf numFmtId="0" fontId="3" fillId="0" borderId="0" xfId="0" applyFont="1" applyAlignment="1">
      <alignment vertical="center"/>
    </xf>
    <xf numFmtId="0" fontId="3" fillId="35" borderId="0" xfId="0" applyFont="1" applyFill="1" applyAlignment="1">
      <alignment vertical="center"/>
    </xf>
    <xf numFmtId="0" fontId="5" fillId="0" borderId="0" xfId="0" applyFont="1" applyAlignment="1">
      <alignment vertical="center"/>
    </xf>
    <xf numFmtId="0" fontId="5" fillId="35" borderId="0" xfId="0" applyFont="1" applyFill="1" applyAlignment="1">
      <alignment horizontal="center" vertical="center"/>
    </xf>
    <xf numFmtId="0" fontId="5" fillId="35" borderId="0" xfId="0" applyFont="1" applyFill="1" applyAlignment="1">
      <alignment vertical="center"/>
    </xf>
    <xf numFmtId="0" fontId="5" fillId="35" borderId="0" xfId="0" applyFont="1" applyFill="1" applyAlignment="1">
      <alignment horizontal="left" vertical="center"/>
    </xf>
    <xf numFmtId="0" fontId="7" fillId="0" borderId="0" xfId="0" applyFont="1" applyAlignment="1">
      <alignment vertical="center"/>
    </xf>
    <xf numFmtId="49" fontId="8" fillId="35" borderId="18" xfId="0" applyNumberFormat="1" applyFont="1" applyFill="1" applyBorder="1" applyAlignment="1">
      <alignment vertical="center"/>
    </xf>
    <xf numFmtId="49" fontId="8" fillId="35" borderId="0" xfId="0" applyNumberFormat="1" applyFont="1" applyFill="1" applyAlignment="1">
      <alignment vertical="center"/>
    </xf>
    <xf numFmtId="49" fontId="8" fillId="35" borderId="0" xfId="0" applyNumberFormat="1" applyFont="1" applyFill="1" applyAlignment="1">
      <alignment horizontal="left" vertical="center"/>
    </xf>
    <xf numFmtId="49" fontId="7" fillId="35" borderId="0" xfId="0" applyNumberFormat="1" applyFont="1" applyFill="1" applyAlignment="1">
      <alignment vertical="center"/>
    </xf>
    <xf numFmtId="0" fontId="7" fillId="35" borderId="0" xfId="0" applyFont="1" applyFill="1" applyAlignment="1">
      <alignment vertical="center"/>
    </xf>
    <xf numFmtId="49" fontId="3" fillId="35" borderId="0" xfId="0" applyNumberFormat="1" applyFont="1" applyFill="1" applyAlignment="1">
      <alignment vertical="center"/>
    </xf>
    <xf numFmtId="0" fontId="11" fillId="35" borderId="18" xfId="0" applyFont="1" applyFill="1" applyBorder="1" applyAlignment="1">
      <alignment horizontal="left" vertical="center"/>
    </xf>
    <xf numFmtId="49" fontId="11" fillId="35" borderId="0" xfId="0" applyNumberFormat="1" applyFont="1" applyFill="1" applyAlignment="1">
      <alignment horizontal="left" vertical="center"/>
    </xf>
    <xf numFmtId="0" fontId="11" fillId="35" borderId="0" xfId="0" applyFont="1" applyFill="1" applyAlignment="1">
      <alignment vertical="center"/>
    </xf>
    <xf numFmtId="14" fontId="15" fillId="47" borderId="19" xfId="0" applyNumberFormat="1" applyFont="1" applyFill="1" applyBorder="1" applyAlignment="1">
      <alignment horizontal="left" vertical="center"/>
    </xf>
    <xf numFmtId="49" fontId="15" fillId="35" borderId="0" xfId="0" applyNumberFormat="1" applyFont="1" applyFill="1" applyAlignment="1">
      <alignment vertical="center"/>
    </xf>
    <xf numFmtId="49" fontId="15" fillId="47" borderId="19" xfId="0" applyNumberFormat="1" applyFont="1" applyFill="1" applyBorder="1" applyAlignment="1">
      <alignment vertical="center"/>
    </xf>
    <xf numFmtId="3" fontId="15" fillId="47" borderId="20" xfId="65" applyNumberFormat="1" applyFont="1" applyFill="1" applyBorder="1" applyAlignment="1" applyProtection="1">
      <alignment horizontal="left" vertical="center"/>
      <protection locked="0"/>
    </xf>
    <xf numFmtId="49" fontId="16" fillId="47" borderId="20" xfId="0" applyNumberFormat="1" applyFont="1" applyFill="1" applyBorder="1" applyAlignment="1">
      <alignment horizontal="left" vertical="center"/>
    </xf>
    <xf numFmtId="0" fontId="5" fillId="35" borderId="0" xfId="0" applyFont="1" applyFill="1" applyAlignment="1">
      <alignment/>
    </xf>
    <xf numFmtId="0" fontId="5" fillId="35" borderId="0" xfId="0" applyFont="1" applyFill="1" applyAlignment="1">
      <alignment horizontal="left"/>
    </xf>
    <xf numFmtId="0" fontId="0" fillId="35" borderId="0" xfId="0" applyFill="1" applyAlignment="1">
      <alignment/>
    </xf>
    <xf numFmtId="0" fontId="15" fillId="47" borderId="19" xfId="0" applyFont="1" applyFill="1" applyBorder="1" applyAlignment="1">
      <alignment vertical="center"/>
    </xf>
    <xf numFmtId="0" fontId="0" fillId="35" borderId="0" xfId="0" applyFont="1" applyFill="1" applyAlignment="1">
      <alignment vertical="center"/>
    </xf>
    <xf numFmtId="0" fontId="12" fillId="35" borderId="0" xfId="0" applyFont="1" applyFill="1" applyAlignment="1">
      <alignment vertical="center"/>
    </xf>
    <xf numFmtId="0" fontId="0" fillId="35" borderId="0" xfId="0" applyFont="1" applyFill="1" applyAlignment="1">
      <alignment horizontal="left" vertical="center"/>
    </xf>
    <xf numFmtId="0" fontId="0" fillId="35" borderId="0" xfId="0" applyFill="1" applyAlignment="1">
      <alignment horizontal="left"/>
    </xf>
    <xf numFmtId="0" fontId="5" fillId="35" borderId="0" xfId="0" applyFont="1" applyFill="1" applyAlignment="1">
      <alignment/>
    </xf>
    <xf numFmtId="0" fontId="7" fillId="35" borderId="0" xfId="0" applyFont="1" applyFill="1" applyAlignment="1">
      <alignment/>
    </xf>
    <xf numFmtId="0" fontId="17" fillId="35" borderId="0" xfId="81" applyFont="1" applyFill="1" applyBorder="1" applyAlignment="1">
      <alignment/>
    </xf>
    <xf numFmtId="0" fontId="17" fillId="35" borderId="0" xfId="81" applyFont="1" applyFill="1" applyAlignment="1">
      <alignment/>
    </xf>
    <xf numFmtId="0" fontId="0" fillId="0" borderId="0" xfId="0" applyAlignment="1">
      <alignment horizontal="center"/>
    </xf>
    <xf numFmtId="49" fontId="19" fillId="35" borderId="0" xfId="0" applyNumberFormat="1" applyFont="1" applyFill="1" applyAlignment="1">
      <alignment horizontal="left" vertical="center"/>
    </xf>
    <xf numFmtId="49" fontId="19" fillId="35" borderId="0" xfId="0" applyNumberFormat="1" applyFont="1" applyFill="1" applyAlignment="1">
      <alignment vertical="center"/>
    </xf>
    <xf numFmtId="49" fontId="20" fillId="35" borderId="0" xfId="0" applyNumberFormat="1" applyFont="1" applyFill="1" applyAlignment="1">
      <alignment horizontal="right" vertical="center"/>
    </xf>
    <xf numFmtId="49" fontId="0" fillId="0" borderId="0" xfId="0" applyNumberFormat="1" applyAlignment="1">
      <alignment horizontal="left"/>
    </xf>
    <xf numFmtId="49" fontId="11" fillId="0" borderId="0" xfId="0" applyNumberFormat="1" applyFont="1" applyAlignment="1">
      <alignment horizontal="left" vertical="center"/>
    </xf>
    <xf numFmtId="49" fontId="16" fillId="0" borderId="21" xfId="0" applyNumberFormat="1" applyFont="1" applyBorder="1" applyAlignment="1">
      <alignment horizontal="right" vertical="center"/>
    </xf>
    <xf numFmtId="49" fontId="9" fillId="0" borderId="0" xfId="0" applyNumberFormat="1" applyFont="1" applyAlignment="1">
      <alignment vertical="top"/>
    </xf>
    <xf numFmtId="49" fontId="9" fillId="0" borderId="0" xfId="0" applyNumberFormat="1" applyFont="1" applyAlignment="1">
      <alignment vertical="top"/>
    </xf>
    <xf numFmtId="49" fontId="12" fillId="0" borderId="0" xfId="0" applyNumberFormat="1" applyFont="1" applyAlignment="1">
      <alignment horizontal="left"/>
    </xf>
    <xf numFmtId="0" fontId="18" fillId="48" borderId="0" xfId="0" applyFont="1" applyFill="1" applyAlignment="1">
      <alignment horizontal="left"/>
    </xf>
    <xf numFmtId="49" fontId="11" fillId="0" borderId="0" xfId="0" applyNumberFormat="1" applyFont="1" applyAlignment="1">
      <alignment horizontal="left"/>
    </xf>
    <xf numFmtId="49" fontId="16" fillId="0" borderId="21" xfId="0" applyNumberFormat="1" applyFont="1" applyBorder="1" applyAlignment="1">
      <alignment vertical="center"/>
    </xf>
    <xf numFmtId="49" fontId="16" fillId="0" borderId="21" xfId="0" applyNumberFormat="1" applyFont="1" applyBorder="1" applyAlignment="1">
      <alignment horizontal="left" vertical="center"/>
    </xf>
    <xf numFmtId="15" fontId="0" fillId="0" borderId="0" xfId="0" applyNumberFormat="1" applyAlignment="1">
      <alignment horizontal="center"/>
    </xf>
    <xf numFmtId="49" fontId="0" fillId="0" borderId="0" xfId="0" applyNumberFormat="1" applyFont="1" applyAlignment="1">
      <alignment horizontal="left"/>
    </xf>
    <xf numFmtId="0" fontId="0" fillId="0" borderId="22"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49" fontId="3" fillId="0" borderId="0" xfId="0" applyNumberFormat="1" applyFont="1" applyAlignment="1">
      <alignment horizontal="left" vertical="top"/>
    </xf>
    <xf numFmtId="49" fontId="6" fillId="48" borderId="0" xfId="0" applyNumberFormat="1" applyFont="1" applyFill="1" applyAlignment="1">
      <alignment horizontal="left"/>
    </xf>
    <xf numFmtId="49" fontId="13" fillId="0" borderId="0" xfId="0" applyNumberFormat="1" applyFont="1" applyAlignment="1">
      <alignment horizontal="left"/>
    </xf>
    <xf numFmtId="49" fontId="14" fillId="35" borderId="24" xfId="0" applyNumberFormat="1" applyFont="1" applyFill="1" applyBorder="1" applyAlignment="1">
      <alignment horizontal="left" vertical="center"/>
    </xf>
    <xf numFmtId="49" fontId="14" fillId="35" borderId="25" xfId="0" applyNumberFormat="1" applyFont="1" applyFill="1" applyBorder="1" applyAlignment="1">
      <alignment horizontal="left" vertical="center"/>
    </xf>
    <xf numFmtId="49" fontId="30" fillId="35" borderId="0" xfId="0" applyNumberFormat="1" applyFont="1" applyFill="1" applyAlignment="1">
      <alignment horizontal="left" vertical="center"/>
    </xf>
    <xf numFmtId="49" fontId="8" fillId="48" borderId="0" xfId="0" applyNumberFormat="1" applyFont="1" applyFill="1" applyAlignment="1">
      <alignment horizontal="left" vertical="center"/>
    </xf>
    <xf numFmtId="49" fontId="7" fillId="35" borderId="26" xfId="0" applyNumberFormat="1" applyFont="1" applyFill="1" applyBorder="1" applyAlignment="1">
      <alignment horizontal="center" wrapText="1"/>
    </xf>
    <xf numFmtId="49" fontId="7" fillId="35" borderId="27" xfId="0" applyNumberFormat="1" applyFont="1" applyFill="1" applyBorder="1" applyAlignment="1">
      <alignment horizontal="center" wrapText="1"/>
    </xf>
    <xf numFmtId="49" fontId="7" fillId="35" borderId="28" xfId="0" applyNumberFormat="1" applyFont="1" applyFill="1" applyBorder="1" applyAlignment="1">
      <alignment horizontal="center" wrapText="1"/>
    </xf>
    <xf numFmtId="0" fontId="7" fillId="35" borderId="27" xfId="0" applyFont="1" applyFill="1" applyBorder="1" applyAlignment="1">
      <alignment horizontal="center" wrapText="1"/>
    </xf>
    <xf numFmtId="49" fontId="7" fillId="49" borderId="28" xfId="0" applyNumberFormat="1" applyFont="1" applyFill="1" applyBorder="1" applyAlignment="1">
      <alignment horizontal="center" wrapText="1"/>
    </xf>
    <xf numFmtId="49" fontId="7" fillId="49" borderId="27" xfId="0" applyNumberFormat="1" applyFont="1" applyFill="1" applyBorder="1" applyAlignment="1">
      <alignment horizontal="center" wrapText="1"/>
    </xf>
    <xf numFmtId="0" fontId="32" fillId="35" borderId="28" xfId="0" applyFont="1" applyFill="1" applyBorder="1" applyAlignment="1">
      <alignment horizontal="center" wrapText="1"/>
    </xf>
    <xf numFmtId="0" fontId="33" fillId="0" borderId="29" xfId="0" applyFont="1" applyBorder="1" applyAlignment="1">
      <alignment horizontal="center" vertical="center"/>
    </xf>
    <xf numFmtId="0" fontId="0" fillId="0" borderId="23" xfId="0" applyFont="1" applyBorder="1" applyAlignment="1">
      <alignment vertical="center"/>
    </xf>
    <xf numFmtId="1" fontId="0" fillId="0" borderId="23" xfId="0" applyNumberFormat="1" applyFont="1" applyBorder="1" applyAlignment="1">
      <alignment horizontal="center" vertical="center"/>
    </xf>
    <xf numFmtId="49" fontId="33" fillId="0" borderId="0" xfId="0" applyNumberFormat="1" applyFont="1" applyAlignment="1">
      <alignment horizontal="left"/>
    </xf>
    <xf numFmtId="49" fontId="35" fillId="50" borderId="30" xfId="0" applyNumberFormat="1" applyFont="1" applyFill="1" applyBorder="1" applyAlignment="1">
      <alignment vertical="center"/>
    </xf>
    <xf numFmtId="49" fontId="35" fillId="50" borderId="31" xfId="0" applyNumberFormat="1" applyFont="1" applyFill="1" applyBorder="1" applyAlignment="1">
      <alignment vertical="center"/>
    </xf>
    <xf numFmtId="0" fontId="0" fillId="35" borderId="0" xfId="0" applyNumberFormat="1" applyFill="1" applyAlignment="1">
      <alignment horizontal="left" vertical="center"/>
    </xf>
    <xf numFmtId="49" fontId="36" fillId="35" borderId="0" xfId="0" applyNumberFormat="1" applyFont="1" applyFill="1" applyAlignment="1">
      <alignment horizontal="left" vertical="center"/>
    </xf>
    <xf numFmtId="49" fontId="14" fillId="35" borderId="0" xfId="0" applyNumberFormat="1" applyFont="1" applyFill="1" applyAlignment="1">
      <alignment horizontal="right" vertical="center"/>
    </xf>
    <xf numFmtId="49" fontId="14" fillId="35" borderId="25" xfId="0" applyNumberFormat="1" applyFont="1" applyFill="1" applyBorder="1" applyAlignment="1">
      <alignment horizontal="right" vertical="center"/>
    </xf>
    <xf numFmtId="49" fontId="8" fillId="35" borderId="25" xfId="0" applyNumberFormat="1" applyFont="1" applyFill="1" applyBorder="1" applyAlignment="1">
      <alignment horizontal="left" vertical="center"/>
    </xf>
    <xf numFmtId="0" fontId="0" fillId="35" borderId="32" xfId="0" applyFill="1" applyBorder="1" applyAlignment="1">
      <alignment horizontal="center" vertical="center"/>
    </xf>
    <xf numFmtId="0" fontId="19" fillId="35" borderId="0" xfId="0" applyNumberFormat="1" applyFont="1" applyFill="1" applyAlignment="1">
      <alignment horizontal="left" vertical="center"/>
    </xf>
    <xf numFmtId="49" fontId="14" fillId="48" borderId="18" xfId="0" applyNumberFormat="1" applyFont="1" applyFill="1" applyBorder="1" applyAlignment="1">
      <alignment horizontal="left" vertical="center"/>
    </xf>
    <xf numFmtId="49" fontId="14" fillId="0" borderId="0" xfId="0" applyNumberFormat="1" applyFont="1" applyAlignment="1">
      <alignment horizontal="right" vertical="center"/>
    </xf>
    <xf numFmtId="0" fontId="0" fillId="48" borderId="33" xfId="0" applyFill="1" applyBorder="1" applyAlignment="1">
      <alignment horizontal="center" vertical="center"/>
    </xf>
    <xf numFmtId="49" fontId="22" fillId="0" borderId="21" xfId="0" applyNumberFormat="1" applyFont="1" applyBorder="1" applyAlignment="1">
      <alignment horizontal="left" vertical="center"/>
    </xf>
    <xf numFmtId="49" fontId="16" fillId="0" borderId="34" xfId="0" applyNumberFormat="1" applyFont="1" applyBorder="1" applyAlignment="1">
      <alignment horizontal="left" vertical="center"/>
    </xf>
    <xf numFmtId="0" fontId="37" fillId="19" borderId="28" xfId="0" applyFont="1" applyFill="1" applyBorder="1" applyAlignment="1">
      <alignment horizontal="right" vertical="center"/>
    </xf>
    <xf numFmtId="49" fontId="7" fillId="49" borderId="35" xfId="0" applyNumberFormat="1" applyFont="1" applyFill="1" applyBorder="1" applyAlignment="1">
      <alignment horizontal="center" wrapText="1"/>
    </xf>
    <xf numFmtId="0" fontId="32" fillId="49" borderId="28" xfId="0" applyFont="1" applyFill="1" applyBorder="1" applyAlignment="1">
      <alignment horizontal="center" wrapText="1"/>
    </xf>
    <xf numFmtId="0" fontId="0" fillId="0" borderId="23" xfId="0" applyNumberFormat="1" applyFont="1" applyBorder="1" applyAlignment="1">
      <alignment horizontal="center" vertical="center"/>
    </xf>
    <xf numFmtId="0" fontId="0" fillId="49" borderId="22" xfId="0" applyFont="1" applyFill="1" applyBorder="1" applyAlignment="1">
      <alignment horizontal="center" vertical="center"/>
    </xf>
    <xf numFmtId="1" fontId="0" fillId="49" borderId="23" xfId="0" applyNumberFormat="1" applyFont="1" applyFill="1" applyBorder="1" applyAlignment="1">
      <alignment horizontal="center" vertical="center"/>
    </xf>
    <xf numFmtId="0" fontId="0" fillId="49" borderId="23" xfId="0" applyFont="1" applyFill="1" applyBorder="1" applyAlignment="1">
      <alignment horizontal="center" vertical="center"/>
    </xf>
    <xf numFmtId="49" fontId="15" fillId="0" borderId="21" xfId="65" applyNumberFormat="1" applyFont="1" applyBorder="1" applyAlignment="1" applyProtection="1">
      <alignment vertical="center"/>
      <protection locked="0"/>
    </xf>
    <xf numFmtId="49" fontId="8" fillId="0" borderId="29" xfId="0" applyNumberFormat="1" applyFont="1" applyBorder="1" applyAlignment="1">
      <alignment horizontal="center" vertical="center"/>
    </xf>
    <xf numFmtId="0" fontId="0" fillId="49" borderId="0" xfId="0" applyFill="1" applyAlignment="1">
      <alignment vertical="center"/>
    </xf>
    <xf numFmtId="1" fontId="0" fillId="49" borderId="0" xfId="0" applyNumberFormat="1" applyFill="1" applyAlignment="1">
      <alignment vertical="center"/>
    </xf>
    <xf numFmtId="49" fontId="50" fillId="35" borderId="36" xfId="0" applyNumberFormat="1" applyFont="1" applyFill="1" applyBorder="1" applyAlignment="1">
      <alignment horizontal="center" wrapText="1"/>
    </xf>
    <xf numFmtId="0" fontId="0" fillId="0" borderId="23" xfId="0" applyFont="1" applyFill="1" applyBorder="1" applyAlignment="1">
      <alignment horizontal="center" vertical="center"/>
    </xf>
    <xf numFmtId="0" fontId="51" fillId="35" borderId="0" xfId="81" applyFont="1" applyFill="1" applyBorder="1" applyAlignment="1">
      <alignment/>
    </xf>
    <xf numFmtId="49" fontId="31" fillId="0" borderId="0" xfId="0" applyNumberFormat="1" applyFont="1" applyFill="1" applyAlignment="1">
      <alignment horizontal="left" vertical="center"/>
    </xf>
    <xf numFmtId="49" fontId="65" fillId="0" borderId="0" xfId="0" applyNumberFormat="1" applyFont="1" applyFill="1" applyAlignment="1">
      <alignment horizontal="left" vertical="center"/>
    </xf>
    <xf numFmtId="49" fontId="31" fillId="0" borderId="0" xfId="0" applyNumberFormat="1" applyFont="1" applyAlignment="1">
      <alignment horizontal="left" vertical="center" wrapText="1"/>
    </xf>
    <xf numFmtId="49" fontId="0" fillId="0" borderId="0" xfId="0" applyNumberFormat="1" applyAlignment="1">
      <alignment horizontal="left" vertical="center"/>
    </xf>
    <xf numFmtId="49" fontId="65" fillId="0" borderId="0" xfId="0" applyNumberFormat="1" applyFont="1" applyAlignment="1">
      <alignment horizontal="left" vertical="top"/>
    </xf>
    <xf numFmtId="49" fontId="31" fillId="0" borderId="0" xfId="0" applyNumberFormat="1" applyFont="1" applyAlignment="1">
      <alignment horizontal="left" vertical="top" wrapText="1"/>
    </xf>
    <xf numFmtId="49" fontId="65" fillId="0" borderId="0" xfId="0" applyNumberFormat="1" applyFont="1" applyAlignment="1">
      <alignment horizontal="left" vertical="top" wrapText="1"/>
    </xf>
    <xf numFmtId="49" fontId="66" fillId="0" borderId="0" xfId="0" applyNumberFormat="1" applyFont="1" applyAlignment="1">
      <alignment horizontal="left" vertical="top"/>
    </xf>
    <xf numFmtId="49" fontId="66" fillId="0" borderId="0" xfId="0" applyNumberFormat="1" applyFont="1" applyFill="1" applyAlignment="1">
      <alignment horizontal="left" vertical="top"/>
    </xf>
    <xf numFmtId="49" fontId="10" fillId="0" borderId="0" xfId="0" applyNumberFormat="1" applyFont="1" applyBorder="1" applyAlignment="1">
      <alignment horizontal="left"/>
    </xf>
    <xf numFmtId="49" fontId="31" fillId="0" borderId="0" xfId="0" applyNumberFormat="1" applyFont="1" applyBorder="1" applyAlignment="1">
      <alignment horizontal="left"/>
    </xf>
    <xf numFmtId="49" fontId="31" fillId="0" borderId="0" xfId="0" applyNumberFormat="1" applyFont="1" applyFill="1" applyBorder="1" applyAlignment="1">
      <alignment horizontal="center"/>
    </xf>
    <xf numFmtId="49" fontId="27" fillId="0" borderId="0" xfId="0" applyNumberFormat="1" applyFont="1" applyAlignment="1">
      <alignment horizontal="left"/>
    </xf>
    <xf numFmtId="49" fontId="27" fillId="0" borderId="0" xfId="0" applyNumberFormat="1" applyFont="1" applyFill="1" applyAlignment="1">
      <alignment horizontal="left"/>
    </xf>
    <xf numFmtId="49" fontId="7" fillId="35" borderId="37" xfId="0" applyNumberFormat="1" applyFont="1" applyFill="1" applyBorder="1" applyAlignment="1">
      <alignment horizontal="left" vertical="center"/>
    </xf>
    <xf numFmtId="49" fontId="7" fillId="0" borderId="0" xfId="0" applyNumberFormat="1" applyFont="1" applyAlignment="1">
      <alignment horizontal="left" vertical="center"/>
    </xf>
    <xf numFmtId="49" fontId="7" fillId="0" borderId="0" xfId="0" applyNumberFormat="1" applyFont="1" applyFill="1" applyAlignment="1">
      <alignment horizontal="left" vertical="center"/>
    </xf>
    <xf numFmtId="49" fontId="8" fillId="0" borderId="38" xfId="0" applyNumberFormat="1" applyFont="1" applyBorder="1" applyAlignment="1">
      <alignment horizontal="center" vertical="center"/>
    </xf>
    <xf numFmtId="49" fontId="7" fillId="0" borderId="39" xfId="0" applyNumberFormat="1" applyFont="1" applyBorder="1" applyAlignment="1">
      <alignment horizontal="left" vertical="center"/>
    </xf>
    <xf numFmtId="0" fontId="0" fillId="48" borderId="40" xfId="0" applyFill="1" applyBorder="1" applyAlignment="1">
      <alignment horizontal="left" vertical="center"/>
    </xf>
    <xf numFmtId="0" fontId="0" fillId="48" borderId="41" xfId="0" applyFill="1" applyBorder="1" applyAlignment="1">
      <alignment horizontal="left" vertical="center"/>
    </xf>
    <xf numFmtId="49" fontId="7" fillId="0" borderId="42" xfId="0" applyNumberFormat="1" applyFont="1" applyFill="1" applyBorder="1" applyAlignment="1">
      <alignment horizontal="left" vertical="center"/>
    </xf>
    <xf numFmtId="0" fontId="0" fillId="48" borderId="21" xfId="0" applyFill="1" applyBorder="1" applyAlignment="1">
      <alignment horizontal="left" vertical="center"/>
    </xf>
    <xf numFmtId="0" fontId="0" fillId="48" borderId="33" xfId="0" applyFill="1" applyBorder="1" applyAlignment="1">
      <alignment horizontal="left" vertical="center"/>
    </xf>
    <xf numFmtId="49" fontId="26" fillId="0" borderId="0" xfId="0" applyNumberFormat="1" applyFont="1" applyAlignment="1">
      <alignment horizontal="left" vertical="center"/>
    </xf>
    <xf numFmtId="49" fontId="26" fillId="0" borderId="0" xfId="0" applyNumberFormat="1" applyFont="1" applyFill="1" applyAlignment="1">
      <alignment horizontal="left" vertical="center"/>
    </xf>
    <xf numFmtId="49" fontId="19" fillId="35" borderId="43" xfId="0" applyNumberFormat="1" applyFont="1" applyFill="1" applyBorder="1" applyAlignment="1">
      <alignment horizontal="left" vertical="center"/>
    </xf>
    <xf numFmtId="49" fontId="19" fillId="35" borderId="44" xfId="0" applyNumberFormat="1" applyFont="1" applyFill="1" applyBorder="1" applyAlignment="1">
      <alignment horizontal="left" vertical="center"/>
    </xf>
    <xf numFmtId="49" fontId="19" fillId="35" borderId="45" xfId="0" applyNumberFormat="1" applyFont="1" applyFill="1" applyBorder="1" applyAlignment="1">
      <alignment horizontal="left" vertical="center"/>
    </xf>
    <xf numFmtId="49" fontId="8" fillId="0" borderId="46" xfId="0" applyNumberFormat="1" applyFont="1" applyBorder="1" applyAlignment="1">
      <alignment horizontal="center" vertical="center"/>
    </xf>
    <xf numFmtId="49" fontId="7" fillId="0" borderId="47" xfId="0" applyNumberFormat="1" applyFont="1" applyFill="1" applyBorder="1" applyAlignment="1">
      <alignment horizontal="left" vertical="center"/>
    </xf>
    <xf numFmtId="49" fontId="7" fillId="0" borderId="48" xfId="0" applyNumberFormat="1" applyFont="1" applyBorder="1" applyAlignment="1">
      <alignment horizontal="left" vertical="center"/>
    </xf>
    <xf numFmtId="49" fontId="26" fillId="0" borderId="49" xfId="0" applyNumberFormat="1" applyFont="1" applyFill="1" applyBorder="1" applyAlignment="1">
      <alignment horizontal="left" vertical="center"/>
    </xf>
    <xf numFmtId="49" fontId="7" fillId="0" borderId="26" xfId="0" applyNumberFormat="1" applyFont="1" applyBorder="1" applyAlignment="1">
      <alignment horizontal="left" vertical="center"/>
    </xf>
    <xf numFmtId="49" fontId="26" fillId="0" borderId="50" xfId="0" applyNumberFormat="1" applyFont="1" applyFill="1" applyBorder="1" applyAlignment="1">
      <alignment horizontal="left" vertical="center"/>
    </xf>
    <xf numFmtId="49" fontId="10" fillId="0" borderId="21" xfId="0" applyNumberFormat="1" applyFont="1" applyBorder="1" applyAlignment="1">
      <alignment horizontal="left"/>
    </xf>
    <xf numFmtId="49" fontId="31" fillId="0" borderId="21" xfId="0" applyNumberFormat="1" applyFont="1" applyBorder="1" applyAlignment="1">
      <alignment horizontal="left"/>
    </xf>
    <xf numFmtId="49" fontId="7" fillId="0" borderId="51" xfId="0" applyNumberFormat="1" applyFont="1" applyBorder="1" applyAlignment="1">
      <alignment horizontal="left" vertical="center"/>
    </xf>
    <xf numFmtId="0" fontId="7" fillId="0" borderId="52" xfId="0" applyFont="1" applyBorder="1" applyAlignment="1">
      <alignment vertical="center"/>
    </xf>
    <xf numFmtId="0" fontId="0" fillId="35" borderId="45" xfId="0" applyFill="1" applyBorder="1" applyAlignment="1">
      <alignment vertical="center"/>
    </xf>
    <xf numFmtId="49" fontId="7" fillId="48" borderId="20" xfId="0" applyNumberFormat="1" applyFont="1" applyFill="1" applyBorder="1" applyAlignment="1">
      <alignment horizontal="left" vertical="center"/>
    </xf>
    <xf numFmtId="49" fontId="7" fillId="48" borderId="29" xfId="0" applyNumberFormat="1" applyFont="1" applyFill="1" applyBorder="1" applyAlignment="1">
      <alignment horizontal="left" vertical="center"/>
    </xf>
    <xf numFmtId="49" fontId="7" fillId="48" borderId="22" xfId="0" applyNumberFormat="1" applyFont="1" applyFill="1" applyBorder="1" applyAlignment="1">
      <alignment horizontal="left" vertical="center"/>
    </xf>
    <xf numFmtId="49" fontId="7" fillId="0" borderId="53" xfId="0" applyNumberFormat="1" applyFont="1" applyBorder="1" applyAlignment="1">
      <alignment horizontal="left" vertical="center"/>
    </xf>
    <xf numFmtId="49" fontId="7" fillId="0" borderId="46" xfId="0" applyNumberFormat="1" applyFont="1" applyBorder="1" applyAlignment="1">
      <alignment horizontal="left" vertical="center"/>
    </xf>
    <xf numFmtId="49" fontId="7" fillId="0" borderId="54" xfId="0" applyNumberFormat="1" applyFont="1" applyBorder="1" applyAlignment="1">
      <alignment horizontal="left" vertical="center"/>
    </xf>
    <xf numFmtId="0" fontId="0" fillId="48" borderId="28" xfId="0" applyFill="1" applyBorder="1" applyAlignment="1">
      <alignment vertical="center"/>
    </xf>
    <xf numFmtId="49" fontId="27" fillId="0" borderId="0" xfId="0" applyNumberFormat="1" applyFont="1" applyBorder="1" applyAlignment="1">
      <alignment horizontal="left"/>
    </xf>
    <xf numFmtId="49" fontId="19" fillId="35" borderId="55" xfId="0" applyNumberFormat="1" applyFont="1" applyFill="1" applyBorder="1" applyAlignment="1">
      <alignment horizontal="left" vertical="center"/>
    </xf>
    <xf numFmtId="49" fontId="19" fillId="0" borderId="0" xfId="0" applyNumberFormat="1"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57" xfId="0" applyNumberFormat="1" applyFont="1" applyFill="1" applyBorder="1" applyAlignment="1">
      <alignment horizontal="left" vertical="center"/>
    </xf>
    <xf numFmtId="49" fontId="7" fillId="0" borderId="58" xfId="0" applyNumberFormat="1" applyFont="1" applyFill="1" applyBorder="1" applyAlignment="1">
      <alignment horizontal="left" vertical="center"/>
    </xf>
    <xf numFmtId="49" fontId="7" fillId="0" borderId="59" xfId="0" applyNumberFormat="1" applyFont="1" applyFill="1" applyBorder="1" applyAlignment="1">
      <alignment horizontal="left" vertical="center"/>
    </xf>
    <xf numFmtId="49" fontId="7" fillId="0" borderId="0" xfId="0" applyNumberFormat="1" applyFont="1" applyBorder="1" applyAlignment="1">
      <alignment horizontal="left" vertical="center"/>
    </xf>
    <xf numFmtId="49" fontId="7" fillId="0" borderId="60" xfId="0" applyNumberFormat="1" applyFont="1" applyFill="1" applyBorder="1" applyAlignment="1">
      <alignment horizontal="left" vertical="center"/>
    </xf>
    <xf numFmtId="49" fontId="7" fillId="0" borderId="61" xfId="0" applyNumberFormat="1" applyFont="1" applyFill="1" applyBorder="1" applyAlignment="1">
      <alignment horizontal="left" vertical="center"/>
    </xf>
    <xf numFmtId="0" fontId="7" fillId="0" borderId="0" xfId="0" applyNumberFormat="1" applyFont="1" applyBorder="1" applyAlignment="1">
      <alignment vertical="center"/>
    </xf>
    <xf numFmtId="49" fontId="7" fillId="0" borderId="62" xfId="0" applyNumberFormat="1" applyFont="1" applyFill="1" applyBorder="1" applyAlignment="1">
      <alignment horizontal="left" vertical="center"/>
    </xf>
    <xf numFmtId="49" fontId="7" fillId="0" borderId="63" xfId="0" applyNumberFormat="1" applyFont="1" applyFill="1" applyBorder="1" applyAlignment="1">
      <alignment horizontal="left" vertical="center"/>
    </xf>
    <xf numFmtId="49" fontId="7" fillId="0" borderId="64" xfId="0" applyNumberFormat="1" applyFont="1" applyFill="1" applyBorder="1" applyAlignment="1">
      <alignment horizontal="left" vertical="center"/>
    </xf>
    <xf numFmtId="49" fontId="7" fillId="35" borderId="29" xfId="0" applyNumberFormat="1" applyFont="1" applyFill="1" applyBorder="1" applyAlignment="1">
      <alignment horizontal="left" vertical="center"/>
    </xf>
    <xf numFmtId="49" fontId="19" fillId="35" borderId="65" xfId="0" applyNumberFormat="1" applyFont="1" applyFill="1" applyBorder="1" applyAlignment="1">
      <alignment horizontal="left" vertical="center"/>
    </xf>
    <xf numFmtId="49" fontId="7" fillId="0" borderId="66" xfId="0" applyNumberFormat="1" applyFont="1" applyFill="1" applyBorder="1" applyAlignment="1">
      <alignment horizontal="left" vertical="center"/>
    </xf>
    <xf numFmtId="0" fontId="7" fillId="0" borderId="0" xfId="0" applyNumberFormat="1" applyFont="1" applyFill="1" applyBorder="1" applyAlignment="1">
      <alignment vertical="center"/>
    </xf>
    <xf numFmtId="49" fontId="7" fillId="0" borderId="0" xfId="0" applyNumberFormat="1" applyFont="1" applyFill="1" applyBorder="1" applyAlignment="1">
      <alignment horizontal="left" vertical="center"/>
    </xf>
    <xf numFmtId="49" fontId="49" fillId="50" borderId="67" xfId="0" applyNumberFormat="1" applyFont="1" applyFill="1" applyBorder="1" applyAlignment="1">
      <alignment horizontal="center" vertical="center" wrapText="1"/>
    </xf>
    <xf numFmtId="0" fontId="51" fillId="0" borderId="68" xfId="81" applyFont="1" applyBorder="1" applyAlignment="1">
      <alignment/>
    </xf>
    <xf numFmtId="49" fontId="51" fillId="0" borderId="69" xfId="81" applyNumberFormat="1" applyFont="1" applyFill="1" applyBorder="1" applyAlignment="1">
      <alignment horizontal="left" vertical="center"/>
    </xf>
    <xf numFmtId="0" fontId="51" fillId="0" borderId="70" xfId="81" applyFont="1" applyBorder="1" applyAlignment="1">
      <alignment/>
    </xf>
    <xf numFmtId="0" fontId="51" fillId="0" borderId="71" xfId="81" applyFont="1" applyBorder="1" applyAlignment="1">
      <alignment vertical="center"/>
    </xf>
    <xf numFmtId="0" fontId="0" fillId="0" borderId="42" xfId="0" applyFont="1" applyBorder="1" applyAlignment="1">
      <alignment horizontal="center" vertical="center"/>
    </xf>
    <xf numFmtId="0" fontId="0" fillId="0" borderId="72" xfId="0" applyFont="1" applyBorder="1" applyAlignment="1">
      <alignment vertical="center"/>
    </xf>
    <xf numFmtId="0" fontId="0" fillId="0" borderId="55" xfId="0" applyFont="1" applyBorder="1" applyAlignment="1">
      <alignment horizontal="center" vertical="center"/>
    </xf>
    <xf numFmtId="0" fontId="0" fillId="0" borderId="23" xfId="0" applyNumberFormat="1" applyFont="1" applyFill="1" applyBorder="1" applyAlignment="1">
      <alignment horizontal="center" vertical="center"/>
    </xf>
    <xf numFmtId="0" fontId="0" fillId="0" borderId="42" xfId="0" applyNumberFormat="1" applyFont="1" applyBorder="1" applyAlignment="1">
      <alignment horizontal="center" vertical="center"/>
    </xf>
    <xf numFmtId="0" fontId="0" fillId="0" borderId="72" xfId="0" applyNumberFormat="1" applyFont="1" applyBorder="1" applyAlignment="1">
      <alignment horizontal="center" vertical="center"/>
    </xf>
    <xf numFmtId="49" fontId="19" fillId="35" borderId="0" xfId="0" applyNumberFormat="1" applyFont="1" applyFill="1" applyAlignment="1">
      <alignment horizontal="left" vertical="center"/>
    </xf>
    <xf numFmtId="165" fontId="0" fillId="0" borderId="65" xfId="0" applyNumberFormat="1" applyFont="1" applyBorder="1" applyAlignment="1">
      <alignment horizontal="center" vertical="center"/>
    </xf>
    <xf numFmtId="49" fontId="29" fillId="35" borderId="0" xfId="0" applyNumberFormat="1" applyFont="1" applyFill="1" applyAlignment="1">
      <alignment vertical="center"/>
    </xf>
    <xf numFmtId="49" fontId="28" fillId="35" borderId="0" xfId="0" applyNumberFormat="1" applyFont="1" applyFill="1" applyAlignment="1">
      <alignment horizontal="left" vertical="center"/>
    </xf>
    <xf numFmtId="49" fontId="29" fillId="35" borderId="18" xfId="0" applyNumberFormat="1" applyFont="1" applyFill="1" applyBorder="1" applyAlignment="1">
      <alignment vertical="center"/>
    </xf>
    <xf numFmtId="49" fontId="29" fillId="35" borderId="0" xfId="0" applyNumberFormat="1" applyFont="1" applyFill="1" applyAlignment="1">
      <alignment horizontal="left" vertical="center"/>
    </xf>
    <xf numFmtId="0" fontId="0" fillId="0" borderId="73" xfId="0" applyFont="1" applyBorder="1" applyAlignment="1">
      <alignment vertical="center"/>
    </xf>
    <xf numFmtId="0" fontId="0" fillId="0" borderId="22" xfId="0" applyFont="1" applyBorder="1" applyAlignment="1">
      <alignment vertical="center"/>
    </xf>
    <xf numFmtId="0" fontId="13" fillId="0" borderId="0" xfId="0" applyFont="1" applyAlignment="1">
      <alignment/>
    </xf>
    <xf numFmtId="0" fontId="13" fillId="0" borderId="0" xfId="0" applyFont="1" applyAlignment="1">
      <alignment vertical="center"/>
    </xf>
    <xf numFmtId="0" fontId="68" fillId="0" borderId="0" xfId="0" applyFont="1" applyAlignment="1">
      <alignment vertical="center"/>
    </xf>
    <xf numFmtId="49" fontId="19" fillId="35" borderId="42" xfId="0" applyNumberFormat="1" applyFont="1" applyFill="1" applyBorder="1" applyAlignment="1">
      <alignment horizontal="left" vertical="center"/>
    </xf>
    <xf numFmtId="0" fontId="17" fillId="0" borderId="74" xfId="81" applyFont="1" applyBorder="1" applyAlignment="1">
      <alignment/>
    </xf>
    <xf numFmtId="49" fontId="19" fillId="35" borderId="23" xfId="0" applyNumberFormat="1" applyFont="1" applyFill="1" applyBorder="1" applyAlignment="1">
      <alignment horizontal="left" vertical="center"/>
    </xf>
    <xf numFmtId="49" fontId="70" fillId="50" borderId="44" xfId="0" applyNumberFormat="1" applyFont="1" applyFill="1" applyBorder="1" applyAlignment="1">
      <alignment horizontal="left" vertical="center"/>
    </xf>
    <xf numFmtId="49" fontId="70" fillId="50" borderId="45" xfId="0" applyNumberFormat="1" applyFont="1" applyFill="1" applyBorder="1" applyAlignment="1">
      <alignment horizontal="left" vertical="center"/>
    </xf>
    <xf numFmtId="0" fontId="51" fillId="0" borderId="75" xfId="81" applyFont="1" applyBorder="1" applyAlignment="1">
      <alignment/>
    </xf>
    <xf numFmtId="0" fontId="19" fillId="19" borderId="75" xfId="0" applyFont="1" applyFill="1" applyBorder="1" applyAlignment="1">
      <alignment/>
    </xf>
    <xf numFmtId="49" fontId="7" fillId="0" borderId="70" xfId="81" applyNumberFormat="1" applyFont="1" applyFill="1" applyBorder="1" applyAlignment="1">
      <alignment horizontal="left" vertical="center"/>
    </xf>
    <xf numFmtId="0" fontId="51" fillId="0" borderId="70" xfId="81" applyNumberFormat="1" applyFont="1" applyFill="1" applyBorder="1" applyAlignment="1">
      <alignment vertical="center"/>
    </xf>
    <xf numFmtId="49" fontId="19" fillId="35" borderId="44" xfId="0" applyNumberFormat="1" applyFont="1" applyFill="1" applyBorder="1" applyAlignment="1">
      <alignment horizontal="left" vertical="center"/>
    </xf>
    <xf numFmtId="0" fontId="23" fillId="0" borderId="54" xfId="81" applyFont="1" applyFill="1" applyBorder="1" applyAlignment="1">
      <alignment vertical="center"/>
    </xf>
    <xf numFmtId="49" fontId="23" fillId="0" borderId="76" xfId="0" applyNumberFormat="1" applyFont="1" applyFill="1" applyBorder="1" applyAlignment="1">
      <alignment horizontal="left" vertical="center"/>
    </xf>
    <xf numFmtId="0" fontId="23" fillId="0" borderId="19" xfId="81" applyFont="1" applyFill="1" applyBorder="1" applyAlignment="1">
      <alignment/>
    </xf>
    <xf numFmtId="0" fontId="23" fillId="0" borderId="19" xfId="81" applyFont="1" applyFill="1" applyBorder="1" applyAlignment="1">
      <alignment vertical="center"/>
    </xf>
    <xf numFmtId="49" fontId="70" fillId="50" borderId="38" xfId="0" applyNumberFormat="1" applyFont="1" applyFill="1" applyBorder="1" applyAlignment="1">
      <alignment horizontal="center" vertical="center"/>
    </xf>
    <xf numFmtId="49" fontId="69" fillId="50" borderId="77" xfId="0" applyNumberFormat="1" applyFont="1" applyFill="1" applyBorder="1" applyAlignment="1">
      <alignment vertical="center"/>
    </xf>
    <xf numFmtId="0" fontId="0" fillId="0" borderId="22" xfId="0" applyFont="1" applyBorder="1" applyAlignment="1">
      <alignment horizontal="center" vertical="center"/>
    </xf>
    <xf numFmtId="165" fontId="0" fillId="0" borderId="65" xfId="0" applyNumberFormat="1" applyFont="1" applyBorder="1" applyAlignment="1">
      <alignment horizontal="center" vertical="center"/>
    </xf>
    <xf numFmtId="165" fontId="0" fillId="0" borderId="22" xfId="0" applyNumberFormat="1" applyFont="1" applyBorder="1" applyAlignment="1">
      <alignment horizontal="center" vertical="center"/>
    </xf>
    <xf numFmtId="165" fontId="105" fillId="0" borderId="65" xfId="0" applyNumberFormat="1" applyFont="1" applyBorder="1" applyAlignment="1">
      <alignment horizontal="center" vertical="center"/>
    </xf>
    <xf numFmtId="0" fontId="0" fillId="0" borderId="22" xfId="0" applyFont="1" applyFill="1" applyBorder="1" applyAlignment="1">
      <alignment horizontal="center" vertical="center"/>
    </xf>
    <xf numFmtId="165" fontId="0" fillId="0" borderId="65" xfId="0" applyNumberFormat="1" applyFont="1" applyFill="1" applyBorder="1" applyAlignment="1">
      <alignment horizontal="center" vertical="center"/>
    </xf>
    <xf numFmtId="49" fontId="0" fillId="0" borderId="19" xfId="0" applyNumberFormat="1" applyBorder="1" applyAlignment="1">
      <alignment vertical="center"/>
    </xf>
    <xf numFmtId="49" fontId="0" fillId="0" borderId="19" xfId="0" applyNumberFormat="1" applyFont="1" applyBorder="1" applyAlignment="1">
      <alignment vertical="center"/>
    </xf>
    <xf numFmtId="0" fontId="33" fillId="0" borderId="78" xfId="0" applyFont="1" applyBorder="1" applyAlignment="1">
      <alignment horizontal="center" vertical="center"/>
    </xf>
    <xf numFmtId="0" fontId="0" fillId="0" borderId="42" xfId="0" applyFont="1" applyBorder="1" applyAlignment="1">
      <alignment horizontal="center" vertical="center"/>
    </xf>
    <xf numFmtId="0" fontId="0" fillId="0" borderId="73" xfId="0" applyFont="1" applyBorder="1" applyAlignment="1">
      <alignment horizontal="center" vertical="center"/>
    </xf>
    <xf numFmtId="165" fontId="0" fillId="0" borderId="73" xfId="0" applyNumberFormat="1" applyFont="1" applyBorder="1" applyAlignment="1">
      <alignment horizontal="center" vertical="center"/>
    </xf>
    <xf numFmtId="0" fontId="0" fillId="0" borderId="19" xfId="0" applyFont="1" applyBorder="1" applyAlignment="1">
      <alignment horizontal="center" vertical="center"/>
    </xf>
    <xf numFmtId="49" fontId="0" fillId="0" borderId="79" xfId="0" applyNumberFormat="1" applyBorder="1" applyAlignment="1">
      <alignment vertical="center"/>
    </xf>
    <xf numFmtId="0" fontId="0" fillId="0" borderId="19" xfId="0" applyFont="1" applyBorder="1" applyAlignment="1">
      <alignment vertical="center"/>
    </xf>
    <xf numFmtId="49" fontId="0" fillId="0" borderId="22" xfId="0" applyNumberFormat="1" applyFont="1" applyBorder="1" applyAlignment="1">
      <alignment vertical="center"/>
    </xf>
    <xf numFmtId="49" fontId="0" fillId="0" borderId="22" xfId="0" applyNumberFormat="1" applyBorder="1" applyAlignment="1">
      <alignment vertical="center"/>
    </xf>
    <xf numFmtId="165" fontId="0" fillId="0" borderId="19" xfId="0" applyNumberFormat="1" applyFont="1" applyBorder="1" applyAlignment="1">
      <alignment horizontal="center" vertical="center"/>
    </xf>
    <xf numFmtId="49" fontId="0" fillId="0" borderId="65" xfId="0" applyNumberFormat="1" applyBorder="1" applyAlignment="1">
      <alignment horizontal="center" vertical="center"/>
    </xf>
    <xf numFmtId="49" fontId="0" fillId="0" borderId="22" xfId="0" applyNumberFormat="1" applyBorder="1" applyAlignment="1">
      <alignment horizontal="center" vertical="center"/>
    </xf>
    <xf numFmtId="49" fontId="0" fillId="0" borderId="73" xfId="0" applyNumberFormat="1" applyBorder="1" applyAlignment="1">
      <alignment vertical="center"/>
    </xf>
    <xf numFmtId="0" fontId="0" fillId="0" borderId="20" xfId="0" applyFont="1" applyBorder="1" applyAlignment="1">
      <alignment horizontal="center" vertical="center"/>
    </xf>
    <xf numFmtId="0" fontId="0" fillId="0" borderId="0" xfId="90">
      <alignment/>
      <protection/>
    </xf>
    <xf numFmtId="0" fontId="13" fillId="0" borderId="0" xfId="90" applyFont="1">
      <alignment/>
      <protection/>
    </xf>
    <xf numFmtId="0" fontId="38" fillId="0" borderId="0" xfId="90" applyFont="1">
      <alignment/>
      <protection/>
    </xf>
    <xf numFmtId="0" fontId="7" fillId="0" borderId="0" xfId="90" applyFont="1" applyAlignment="1">
      <alignment vertical="center"/>
      <protection/>
    </xf>
    <xf numFmtId="0" fontId="44" fillId="51" borderId="22" xfId="90" applyFont="1" applyFill="1" applyBorder="1" applyAlignment="1">
      <alignment horizontal="right" vertical="center"/>
      <protection/>
    </xf>
    <xf numFmtId="49" fontId="7" fillId="0" borderId="42" xfId="90" applyNumberFormat="1" applyFont="1" applyBorder="1" applyAlignment="1">
      <alignment vertical="center"/>
      <protection/>
    </xf>
    <xf numFmtId="49" fontId="38" fillId="0" borderId="42" xfId="90" applyNumberFormat="1" applyFont="1" applyBorder="1" applyAlignment="1">
      <alignment vertical="center"/>
      <protection/>
    </xf>
    <xf numFmtId="49" fontId="38" fillId="0" borderId="22" xfId="90" applyNumberFormat="1" applyFont="1" applyBorder="1" applyAlignment="1">
      <alignment vertical="center"/>
      <protection/>
    </xf>
    <xf numFmtId="49" fontId="32" fillId="0" borderId="42" xfId="90" applyNumberFormat="1" applyFont="1" applyBorder="1" applyAlignment="1">
      <alignment horizontal="center" vertical="center"/>
      <protection/>
    </xf>
    <xf numFmtId="49" fontId="7" fillId="48" borderId="42" xfId="90" applyNumberFormat="1" applyFont="1" applyFill="1" applyBorder="1" applyAlignment="1">
      <alignment horizontal="center" vertical="center"/>
      <protection/>
    </xf>
    <xf numFmtId="49" fontId="7" fillId="0" borderId="42" xfId="90" applyNumberFormat="1" applyFont="1" applyBorder="1" applyAlignment="1">
      <alignment horizontal="center" vertical="center"/>
      <protection/>
    </xf>
    <xf numFmtId="0" fontId="7" fillId="0" borderId="22" xfId="90" applyFont="1" applyBorder="1" applyAlignment="1">
      <alignment horizontal="right" vertical="center"/>
      <protection/>
    </xf>
    <xf numFmtId="49" fontId="7" fillId="0" borderId="80" xfId="90" applyNumberFormat="1" applyFont="1" applyBorder="1" applyAlignment="1">
      <alignment vertical="center"/>
      <protection/>
    </xf>
    <xf numFmtId="49" fontId="38" fillId="0" borderId="73" xfId="90" applyNumberFormat="1" applyFont="1" applyBorder="1" applyAlignment="1">
      <alignment vertical="center"/>
      <protection/>
    </xf>
    <xf numFmtId="49" fontId="7" fillId="0" borderId="0" xfId="90" applyNumberFormat="1" applyFont="1" applyAlignment="1">
      <alignment vertical="center"/>
      <protection/>
    </xf>
    <xf numFmtId="49" fontId="38" fillId="0" borderId="0" xfId="90" applyNumberFormat="1" applyFont="1" applyAlignment="1">
      <alignment vertical="center"/>
      <protection/>
    </xf>
    <xf numFmtId="49" fontId="32" fillId="0" borderId="0" xfId="90" applyNumberFormat="1" applyFont="1" applyAlignment="1">
      <alignment horizontal="center" vertical="center"/>
      <protection/>
    </xf>
    <xf numFmtId="49" fontId="7" fillId="48" borderId="0" xfId="90" applyNumberFormat="1" applyFont="1" applyFill="1" applyAlignment="1">
      <alignment horizontal="center" vertical="center"/>
      <protection/>
    </xf>
    <xf numFmtId="49" fontId="7" fillId="0" borderId="0" xfId="90" applyNumberFormat="1" applyFont="1" applyAlignment="1">
      <alignment horizontal="center" vertical="center"/>
      <protection/>
    </xf>
    <xf numFmtId="0" fontId="7" fillId="0" borderId="73" xfId="90" applyFont="1" applyBorder="1" applyAlignment="1">
      <alignment horizontal="right" vertical="center"/>
      <protection/>
    </xf>
    <xf numFmtId="49" fontId="7" fillId="0" borderId="53" xfId="90" applyNumberFormat="1" applyFont="1" applyBorder="1" applyAlignment="1">
      <alignment vertical="center"/>
      <protection/>
    </xf>
    <xf numFmtId="49" fontId="38" fillId="35" borderId="73" xfId="90" applyNumberFormat="1" applyFont="1" applyFill="1" applyBorder="1" applyAlignment="1">
      <alignment vertical="center"/>
      <protection/>
    </xf>
    <xf numFmtId="49" fontId="19" fillId="35" borderId="81" xfId="90" applyNumberFormat="1" applyFont="1" applyFill="1" applyBorder="1" applyAlignment="1">
      <alignment vertical="center"/>
      <protection/>
    </xf>
    <xf numFmtId="49" fontId="19" fillId="35" borderId="82" xfId="90" applyNumberFormat="1" applyFont="1" applyFill="1" applyBorder="1" applyAlignment="1">
      <alignment vertical="center"/>
      <protection/>
    </xf>
    <xf numFmtId="49" fontId="7" fillId="0" borderId="73" xfId="90" applyNumberFormat="1" applyFont="1" applyBorder="1" applyAlignment="1">
      <alignment horizontal="right" vertical="center"/>
      <protection/>
    </xf>
    <xf numFmtId="0" fontId="19" fillId="35" borderId="83" xfId="90" applyFont="1" applyFill="1" applyBorder="1" applyAlignment="1">
      <alignment vertical="center"/>
      <protection/>
    </xf>
    <xf numFmtId="0" fontId="19" fillId="35" borderId="42" xfId="90" applyFont="1" applyFill="1" applyBorder="1" applyAlignment="1">
      <alignment vertical="center"/>
      <protection/>
    </xf>
    <xf numFmtId="0" fontId="19" fillId="35" borderId="80" xfId="90" applyFont="1" applyFill="1" applyBorder="1" applyAlignment="1">
      <alignment vertical="center"/>
      <protection/>
    </xf>
    <xf numFmtId="49" fontId="7" fillId="35" borderId="73" xfId="90" applyNumberFormat="1" applyFont="1" applyFill="1" applyBorder="1" applyAlignment="1">
      <alignment horizontal="right" vertical="center"/>
      <protection/>
    </xf>
    <xf numFmtId="49" fontId="7" fillId="35" borderId="0" xfId="90" applyNumberFormat="1" applyFont="1" applyFill="1" applyAlignment="1">
      <alignment horizontal="right" vertical="center"/>
      <protection/>
    </xf>
    <xf numFmtId="0" fontId="7" fillId="35" borderId="53" xfId="90" applyFont="1" applyFill="1" applyBorder="1" applyAlignment="1">
      <alignment vertical="center"/>
      <protection/>
    </xf>
    <xf numFmtId="49" fontId="7" fillId="0" borderId="22" xfId="90" applyNumberFormat="1" applyFont="1" applyBorder="1" applyAlignment="1">
      <alignment horizontal="right" vertical="center"/>
      <protection/>
    </xf>
    <xf numFmtId="0" fontId="7" fillId="0" borderId="42" xfId="90" applyFont="1" applyBorder="1" applyAlignment="1">
      <alignment vertical="center"/>
      <protection/>
    </xf>
    <xf numFmtId="49" fontId="30" fillId="48" borderId="20" xfId="90" applyNumberFormat="1" applyFont="1" applyFill="1" applyBorder="1" applyAlignment="1">
      <alignment vertical="center"/>
      <protection/>
    </xf>
    <xf numFmtId="49" fontId="19" fillId="0" borderId="40" xfId="90" applyNumberFormat="1" applyFont="1" applyBorder="1" applyAlignment="1">
      <alignment horizontal="left" vertical="center"/>
      <protection/>
    </xf>
    <xf numFmtId="49" fontId="19" fillId="35" borderId="40" xfId="90" applyNumberFormat="1" applyFont="1" applyFill="1" applyBorder="1" applyAlignment="1">
      <alignment horizontal="left" vertical="center"/>
      <protection/>
    </xf>
    <xf numFmtId="49" fontId="30" fillId="35" borderId="20" xfId="90" applyNumberFormat="1" applyFont="1" applyFill="1" applyBorder="1" applyAlignment="1">
      <alignment vertical="center"/>
      <protection/>
    </xf>
    <xf numFmtId="49" fontId="20" fillId="35" borderId="40" xfId="90" applyNumberFormat="1" applyFont="1" applyFill="1" applyBorder="1" applyAlignment="1">
      <alignment vertical="center"/>
      <protection/>
    </xf>
    <xf numFmtId="49" fontId="30" fillId="35" borderId="40" xfId="90" applyNumberFormat="1" applyFont="1" applyFill="1" applyBorder="1" applyAlignment="1">
      <alignment vertical="center"/>
      <protection/>
    </xf>
    <xf numFmtId="49" fontId="20" fillId="35" borderId="40" xfId="90" applyNumberFormat="1" applyFont="1" applyFill="1" applyBorder="1" applyAlignment="1">
      <alignment horizontal="center" vertical="center"/>
      <protection/>
    </xf>
    <xf numFmtId="49" fontId="20" fillId="35" borderId="20" xfId="90" applyNumberFormat="1" applyFont="1" applyFill="1" applyBorder="1" applyAlignment="1">
      <alignment horizontal="centerContinuous" vertical="center"/>
      <protection/>
    </xf>
    <xf numFmtId="49" fontId="20" fillId="35" borderId="40" xfId="90" applyNumberFormat="1" applyFont="1" applyFill="1" applyBorder="1" applyAlignment="1">
      <alignment horizontal="centerContinuous" vertical="center"/>
      <protection/>
    </xf>
    <xf numFmtId="0" fontId="19" fillId="35" borderId="84" xfId="90" applyFont="1" applyFill="1" applyBorder="1" applyAlignment="1">
      <alignment vertical="center"/>
      <protection/>
    </xf>
    <xf numFmtId="0" fontId="19" fillId="35" borderId="40" xfId="90" applyFont="1" applyFill="1" applyBorder="1" applyAlignment="1">
      <alignment vertical="center"/>
      <protection/>
    </xf>
    <xf numFmtId="0" fontId="19" fillId="35" borderId="39" xfId="90" applyFont="1" applyFill="1" applyBorder="1" applyAlignment="1">
      <alignment vertical="center"/>
      <protection/>
    </xf>
    <xf numFmtId="0" fontId="0" fillId="0" borderId="0" xfId="90" applyFont="1" applyAlignment="1">
      <alignment vertical="center"/>
      <protection/>
    </xf>
    <xf numFmtId="0" fontId="0" fillId="48" borderId="0" xfId="90" applyFont="1" applyFill="1" applyAlignment="1">
      <alignment vertical="center"/>
      <protection/>
    </xf>
    <xf numFmtId="49" fontId="42" fillId="0" borderId="0" xfId="90" applyNumberFormat="1" applyFont="1" applyAlignment="1">
      <alignment vertical="center"/>
      <protection/>
    </xf>
    <xf numFmtId="49" fontId="48" fillId="0" borderId="0" xfId="90" applyNumberFormat="1" applyFont="1" applyAlignment="1">
      <alignment horizontal="right" vertical="center"/>
      <protection/>
    </xf>
    <xf numFmtId="49" fontId="48" fillId="0" borderId="42" xfId="90" applyNumberFormat="1" applyFont="1" applyBorder="1" applyAlignment="1">
      <alignment horizontal="right" vertical="center"/>
      <protection/>
    </xf>
    <xf numFmtId="49" fontId="45" fillId="0" borderId="42" xfId="90" applyNumberFormat="1" applyFont="1" applyBorder="1" applyAlignment="1">
      <alignment vertical="center"/>
      <protection/>
    </xf>
    <xf numFmtId="49" fontId="21" fillId="0" borderId="42" xfId="90" applyNumberFormat="1" applyFont="1" applyBorder="1" applyAlignment="1">
      <alignment vertical="center"/>
      <protection/>
    </xf>
    <xf numFmtId="1" fontId="41" fillId="0" borderId="42" xfId="90" applyNumberFormat="1" applyFont="1" applyBorder="1" applyAlignment="1">
      <alignment horizontal="center" vertical="center"/>
      <protection/>
    </xf>
    <xf numFmtId="49" fontId="41" fillId="0" borderId="42" xfId="90" applyNumberFormat="1" applyFont="1" applyBorder="1" applyAlignment="1">
      <alignment horizontal="center" vertical="center"/>
      <protection/>
    </xf>
    <xf numFmtId="49" fontId="40" fillId="0" borderId="0" xfId="90" applyNumberFormat="1" applyFont="1" applyAlignment="1">
      <alignment horizontal="center" vertical="center"/>
      <protection/>
    </xf>
    <xf numFmtId="0" fontId="0" fillId="0" borderId="65" xfId="90" applyFont="1" applyBorder="1" applyAlignment="1">
      <alignment vertical="center"/>
      <protection/>
    </xf>
    <xf numFmtId="0" fontId="42" fillId="0" borderId="0" xfId="90" applyFont="1" applyAlignment="1">
      <alignment vertical="center"/>
      <protection/>
    </xf>
    <xf numFmtId="0" fontId="44" fillId="51" borderId="20" xfId="90" applyFont="1" applyFill="1" applyBorder="1" applyAlignment="1">
      <alignment horizontal="right" vertical="center"/>
      <protection/>
    </xf>
    <xf numFmtId="0" fontId="40" fillId="0" borderId="42" xfId="90" applyFont="1" applyBorder="1" applyAlignment="1">
      <alignment vertical="center"/>
      <protection/>
    </xf>
    <xf numFmtId="0" fontId="41" fillId="0" borderId="42" xfId="90" applyFont="1" applyBorder="1" applyAlignment="1">
      <alignment vertical="center"/>
      <protection/>
    </xf>
    <xf numFmtId="49" fontId="40" fillId="35" borderId="0" xfId="90" applyNumberFormat="1" applyFont="1" applyFill="1" applyAlignment="1">
      <alignment horizontal="center" vertical="center"/>
      <protection/>
    </xf>
    <xf numFmtId="0" fontId="0" fillId="0" borderId="49" xfId="90" applyFont="1" applyBorder="1" applyAlignment="1">
      <alignment vertical="center"/>
      <protection/>
    </xf>
    <xf numFmtId="49" fontId="42" fillId="0" borderId="22" xfId="90" applyNumberFormat="1" applyFont="1" applyBorder="1" applyAlignment="1">
      <alignment vertical="center"/>
      <protection/>
    </xf>
    <xf numFmtId="0" fontId="42" fillId="0" borderId="42" xfId="90" applyFont="1" applyBorder="1" applyAlignment="1">
      <alignment vertical="center"/>
      <protection/>
    </xf>
    <xf numFmtId="49" fontId="42" fillId="0" borderId="42" xfId="90" applyNumberFormat="1" applyFont="1" applyBorder="1" applyAlignment="1">
      <alignment horizontal="left" vertical="center"/>
      <protection/>
    </xf>
    <xf numFmtId="49" fontId="41" fillId="35" borderId="0" xfId="90" applyNumberFormat="1" applyFont="1" applyFill="1" applyAlignment="1">
      <alignment horizontal="center" vertical="center"/>
      <protection/>
    </xf>
    <xf numFmtId="49" fontId="48" fillId="0" borderId="22" xfId="90" applyNumberFormat="1" applyFont="1" applyBorder="1" applyAlignment="1">
      <alignment horizontal="right" vertical="center"/>
      <protection/>
    </xf>
    <xf numFmtId="0" fontId="44" fillId="51" borderId="47" xfId="90" applyFont="1" applyFill="1" applyBorder="1" applyAlignment="1">
      <alignment horizontal="right" vertical="center"/>
      <protection/>
    </xf>
    <xf numFmtId="49" fontId="42" fillId="0" borderId="73" xfId="90" applyNumberFormat="1" applyFont="1" applyBorder="1" applyAlignment="1">
      <alignment horizontal="left" vertical="center"/>
      <protection/>
    </xf>
    <xf numFmtId="49" fontId="42" fillId="0" borderId="0" xfId="90" applyNumberFormat="1" applyFont="1" applyAlignment="1">
      <alignment horizontal="left" vertical="center"/>
      <protection/>
    </xf>
    <xf numFmtId="49" fontId="42" fillId="0" borderId="42" xfId="90" applyNumberFormat="1" applyFont="1" applyBorder="1" applyAlignment="1">
      <alignment vertical="center"/>
      <protection/>
    </xf>
    <xf numFmtId="0" fontId="44" fillId="51" borderId="73" xfId="90" applyFont="1" applyFill="1" applyBorder="1" applyAlignment="1">
      <alignment horizontal="right" vertical="center"/>
      <protection/>
    </xf>
    <xf numFmtId="0" fontId="38" fillId="0" borderId="0" xfId="90" applyFont="1" applyAlignment="1">
      <alignment horizontal="right" vertical="center"/>
      <protection/>
    </xf>
    <xf numFmtId="49" fontId="42" fillId="0" borderId="73" xfId="90" applyNumberFormat="1" applyFont="1" applyBorder="1" applyAlignment="1">
      <alignment vertical="center"/>
      <protection/>
    </xf>
    <xf numFmtId="49" fontId="42" fillId="0" borderId="22" xfId="90" applyNumberFormat="1" applyFont="1" applyBorder="1" applyAlignment="1">
      <alignment horizontal="left" vertical="center"/>
      <protection/>
    </xf>
    <xf numFmtId="0" fontId="43" fillId="48" borderId="73" xfId="90" applyFont="1" applyFill="1" applyBorder="1" applyAlignment="1">
      <alignment vertical="center"/>
      <protection/>
    </xf>
    <xf numFmtId="0" fontId="44" fillId="51" borderId="0" xfId="90" applyFont="1" applyFill="1" applyAlignment="1">
      <alignment horizontal="right" vertical="center"/>
      <protection/>
    </xf>
    <xf numFmtId="0" fontId="42" fillId="0" borderId="22" xfId="90" applyFont="1" applyBorder="1" applyAlignment="1">
      <alignment horizontal="right" vertical="center"/>
      <protection/>
    </xf>
    <xf numFmtId="0" fontId="47" fillId="0" borderId="0" xfId="90" applyFont="1" applyAlignment="1">
      <alignment vertical="center"/>
      <protection/>
    </xf>
    <xf numFmtId="0" fontId="26" fillId="48" borderId="0" xfId="90" applyFont="1" applyFill="1" applyAlignment="1">
      <alignment horizontal="right" vertical="center"/>
      <protection/>
    </xf>
    <xf numFmtId="49" fontId="42" fillId="10" borderId="0" xfId="90" applyNumberFormat="1" applyFont="1" applyFill="1" applyAlignment="1">
      <alignment vertical="center"/>
      <protection/>
    </xf>
    <xf numFmtId="49" fontId="42" fillId="10" borderId="22" xfId="90" applyNumberFormat="1" applyFont="1" applyFill="1" applyBorder="1" applyAlignment="1">
      <alignment vertical="center"/>
      <protection/>
    </xf>
    <xf numFmtId="0" fontId="42" fillId="10" borderId="42" xfId="90" applyFont="1" applyFill="1" applyBorder="1" applyAlignment="1">
      <alignment vertical="center"/>
      <protection/>
    </xf>
    <xf numFmtId="0" fontId="46" fillId="48" borderId="0" xfId="90" applyFont="1" applyFill="1" applyAlignment="1">
      <alignment horizontal="right" vertical="center"/>
      <protection/>
    </xf>
    <xf numFmtId="49" fontId="42" fillId="10" borderId="42" xfId="90" applyNumberFormat="1" applyFont="1" applyFill="1" applyBorder="1" applyAlignment="1">
      <alignment vertical="center"/>
      <protection/>
    </xf>
    <xf numFmtId="0" fontId="44" fillId="52" borderId="47" xfId="90" applyFont="1" applyFill="1" applyBorder="1" applyAlignment="1">
      <alignment horizontal="right" vertical="center"/>
      <protection/>
    </xf>
    <xf numFmtId="0" fontId="38" fillId="10" borderId="0" xfId="90" applyFont="1" applyFill="1" applyAlignment="1">
      <alignment horizontal="right" vertical="center"/>
      <protection/>
    </xf>
    <xf numFmtId="0" fontId="41" fillId="48" borderId="0" xfId="90" applyFont="1" applyFill="1" applyAlignment="1">
      <alignment horizontal="right" vertical="center"/>
      <protection/>
    </xf>
    <xf numFmtId="49" fontId="7" fillId="10" borderId="0" xfId="90" applyNumberFormat="1" applyFont="1" applyFill="1" applyAlignment="1">
      <alignment horizontal="center" vertical="center"/>
      <protection/>
    </xf>
    <xf numFmtId="0" fontId="0" fillId="0" borderId="85" xfId="90" applyFont="1" applyBorder="1" applyAlignment="1">
      <alignment vertical="center"/>
      <protection/>
    </xf>
    <xf numFmtId="0" fontId="0" fillId="0" borderId="86" xfId="90" applyFont="1" applyBorder="1" applyAlignment="1">
      <alignment vertical="center"/>
      <protection/>
    </xf>
    <xf numFmtId="0" fontId="0" fillId="0" borderId="79" xfId="90" applyFont="1" applyBorder="1" applyAlignment="1">
      <alignment vertical="center"/>
      <protection/>
    </xf>
    <xf numFmtId="0" fontId="0" fillId="0" borderId="87" xfId="90" applyFont="1" applyBorder="1" applyAlignment="1">
      <alignment vertical="center"/>
      <protection/>
    </xf>
    <xf numFmtId="0" fontId="8" fillId="0" borderId="0" xfId="90" applyFont="1" applyAlignment="1">
      <alignment vertical="center"/>
      <protection/>
    </xf>
    <xf numFmtId="49" fontId="36" fillId="0" borderId="0" xfId="90" applyNumberFormat="1" applyFont="1" applyAlignment="1">
      <alignment vertical="center"/>
      <protection/>
    </xf>
    <xf numFmtId="49" fontId="8" fillId="0" borderId="0" xfId="90" applyNumberFormat="1" applyFont="1" applyAlignment="1">
      <alignment horizontal="center" vertical="center"/>
      <protection/>
    </xf>
    <xf numFmtId="49" fontId="36" fillId="0" borderId="0" xfId="90" applyNumberFormat="1" applyFont="1" applyAlignment="1">
      <alignment horizontal="center" vertical="center"/>
      <protection/>
    </xf>
    <xf numFmtId="49" fontId="8" fillId="0" borderId="0" xfId="90" applyNumberFormat="1" applyFont="1" applyAlignment="1">
      <alignment horizontal="left" vertical="center"/>
      <protection/>
    </xf>
    <xf numFmtId="49" fontId="0" fillId="0" borderId="0" xfId="90" applyNumberFormat="1" applyFont="1" applyAlignment="1">
      <alignment vertical="center"/>
      <protection/>
    </xf>
    <xf numFmtId="0" fontId="8" fillId="0" borderId="0" xfId="90" applyFont="1" applyAlignment="1">
      <alignment horizontal="center" vertical="center"/>
      <protection/>
    </xf>
    <xf numFmtId="49" fontId="8" fillId="35" borderId="0" xfId="90" applyNumberFormat="1" applyFont="1" applyFill="1" applyAlignment="1">
      <alignment horizontal="right" vertical="center"/>
      <protection/>
    </xf>
    <xf numFmtId="49" fontId="38" fillId="35" borderId="0" xfId="90" applyNumberFormat="1" applyFont="1" applyFill="1" applyAlignment="1">
      <alignment vertical="center"/>
      <protection/>
    </xf>
    <xf numFmtId="49" fontId="7" fillId="35" borderId="0" xfId="90" applyNumberFormat="1" applyFont="1" applyFill="1" applyAlignment="1">
      <alignment horizontal="center" vertical="center"/>
      <protection/>
    </xf>
    <xf numFmtId="49" fontId="38" fillId="35" borderId="0" xfId="90" applyNumberFormat="1" applyFont="1" applyFill="1" applyAlignment="1">
      <alignment horizontal="center" vertical="center"/>
      <protection/>
    </xf>
    <xf numFmtId="49" fontId="7" fillId="35" borderId="0" xfId="90" applyNumberFormat="1" applyFont="1" applyFill="1" applyAlignment="1">
      <alignment horizontal="left" vertical="center"/>
      <protection/>
    </xf>
    <xf numFmtId="0" fontId="15" fillId="0" borderId="0" xfId="90" applyFont="1" applyAlignment="1">
      <alignment vertical="center"/>
      <protection/>
    </xf>
    <xf numFmtId="49" fontId="16" fillId="0" borderId="21" xfId="90" applyNumberFormat="1" applyFont="1" applyBorder="1" applyAlignment="1">
      <alignment horizontal="right" vertical="center"/>
      <protection/>
    </xf>
    <xf numFmtId="49" fontId="15" fillId="0" borderId="21" xfId="90" applyNumberFormat="1" applyFont="1" applyBorder="1" applyAlignment="1">
      <alignment vertical="center"/>
      <protection/>
    </xf>
    <xf numFmtId="49" fontId="39" fillId="0" borderId="21" xfId="90" applyNumberFormat="1" applyFont="1" applyBorder="1" applyAlignment="1">
      <alignment vertical="center"/>
      <protection/>
    </xf>
    <xf numFmtId="0" fontId="16" fillId="0" borderId="21" xfId="90" applyFont="1" applyBorder="1" applyAlignment="1">
      <alignment horizontal="right" vertical="center"/>
      <protection/>
    </xf>
    <xf numFmtId="49" fontId="0" fillId="0" borderId="21" xfId="90" applyNumberFormat="1" applyFont="1" applyBorder="1" applyAlignment="1">
      <alignment vertical="center"/>
      <protection/>
    </xf>
    <xf numFmtId="49" fontId="20" fillId="35" borderId="0" xfId="90" applyNumberFormat="1" applyFont="1" applyFill="1" applyAlignment="1">
      <alignment horizontal="right" vertical="center"/>
      <protection/>
    </xf>
    <xf numFmtId="49" fontId="19" fillId="35" borderId="0" xfId="90" applyNumberFormat="1" applyFont="1" applyFill="1" applyAlignment="1">
      <alignment vertical="center"/>
      <protection/>
    </xf>
    <xf numFmtId="49" fontId="30" fillId="35" borderId="0" xfId="90" applyNumberFormat="1" applyFont="1" applyFill="1" applyAlignment="1">
      <alignment vertical="center"/>
      <protection/>
    </xf>
    <xf numFmtId="49" fontId="19" fillId="35" borderId="0" xfId="90" applyNumberFormat="1" applyFont="1" applyFill="1" applyAlignment="1">
      <alignment horizontal="left" vertical="center"/>
      <protection/>
    </xf>
    <xf numFmtId="0" fontId="0" fillId="0" borderId="0" xfId="90" applyFont="1">
      <alignment/>
      <protection/>
    </xf>
    <xf numFmtId="49" fontId="13" fillId="0" borderId="0" xfId="90" applyNumberFormat="1" applyFont="1">
      <alignment/>
      <protection/>
    </xf>
    <xf numFmtId="49" fontId="0" fillId="0" borderId="0" xfId="90" applyNumberFormat="1" applyFont="1">
      <alignment/>
      <protection/>
    </xf>
    <xf numFmtId="49" fontId="33" fillId="0" borderId="0" xfId="90" applyNumberFormat="1" applyFont="1" applyAlignment="1">
      <alignment horizontal="left"/>
      <protection/>
    </xf>
    <xf numFmtId="49" fontId="11" fillId="0" borderId="0" xfId="90" applyNumberFormat="1" applyFont="1">
      <alignment/>
      <protection/>
    </xf>
    <xf numFmtId="49" fontId="11" fillId="0" borderId="0" xfId="90" applyNumberFormat="1" applyFont="1" applyAlignment="1">
      <alignment horizontal="left"/>
      <protection/>
    </xf>
    <xf numFmtId="0" fontId="3" fillId="0" borderId="0" xfId="90" applyFont="1" applyAlignment="1">
      <alignment vertical="top"/>
      <protection/>
    </xf>
    <xf numFmtId="49" fontId="24" fillId="0" borderId="0" xfId="90" applyNumberFormat="1" applyFont="1" applyAlignment="1">
      <alignment vertical="top"/>
      <protection/>
    </xf>
    <xf numFmtId="49" fontId="3" fillId="0" borderId="0" xfId="90" applyNumberFormat="1" applyFont="1" applyAlignment="1">
      <alignment vertical="top"/>
      <protection/>
    </xf>
    <xf numFmtId="49" fontId="12" fillId="0" borderId="0" xfId="90" applyNumberFormat="1" applyFont="1" applyAlignment="1">
      <alignment horizontal="left"/>
      <protection/>
    </xf>
    <xf numFmtId="49" fontId="9" fillId="0" borderId="0" xfId="90" applyNumberFormat="1" applyFont="1" applyAlignment="1">
      <alignment vertical="top"/>
      <protection/>
    </xf>
    <xf numFmtId="0" fontId="106" fillId="53" borderId="42" xfId="90" applyFont="1" applyFill="1" applyBorder="1" applyAlignment="1">
      <alignment horizontal="center" vertical="center"/>
      <protection/>
    </xf>
    <xf numFmtId="0" fontId="25" fillId="35" borderId="21" xfId="0" applyFont="1" applyFill="1" applyBorder="1" applyAlignment="1">
      <alignment horizontal="center" vertical="center"/>
    </xf>
    <xf numFmtId="0" fontId="0" fillId="0" borderId="21" xfId="0" applyBorder="1" applyAlignment="1">
      <alignment horizontal="center" vertical="center"/>
    </xf>
    <xf numFmtId="49" fontId="9" fillId="47" borderId="39" xfId="0" applyNumberFormat="1" applyFont="1" applyFill="1" applyBorder="1" applyAlignment="1">
      <alignment vertical="center"/>
    </xf>
    <xf numFmtId="0" fontId="0" fillId="0" borderId="20" xfId="0" applyBorder="1" applyAlignment="1">
      <alignment vertical="center"/>
    </xf>
    <xf numFmtId="49" fontId="71" fillId="50" borderId="24" xfId="0" applyNumberFormat="1" applyFont="1" applyFill="1" applyBorder="1" applyAlignment="1">
      <alignment horizontal="center" vertical="center" wrapText="1"/>
    </xf>
    <xf numFmtId="49" fontId="71" fillId="50" borderId="32" xfId="0" applyNumberFormat="1" applyFont="1" applyFill="1" applyBorder="1" applyAlignment="1">
      <alignment horizontal="center" vertical="center" wrapText="1"/>
    </xf>
    <xf numFmtId="49" fontId="71" fillId="50" borderId="18" xfId="0" applyNumberFormat="1" applyFont="1" applyFill="1" applyBorder="1" applyAlignment="1">
      <alignment horizontal="center" vertical="center" wrapText="1"/>
    </xf>
    <xf numFmtId="49" fontId="71" fillId="50" borderId="33" xfId="0" applyNumberFormat="1" applyFont="1" applyFill="1" applyBorder="1" applyAlignment="1">
      <alignment horizontal="center" vertical="center" wrapText="1"/>
    </xf>
    <xf numFmtId="49" fontId="71" fillId="50" borderId="34" xfId="0" applyNumberFormat="1" applyFont="1" applyFill="1" applyBorder="1" applyAlignment="1">
      <alignment horizontal="center" vertical="center" wrapText="1"/>
    </xf>
    <xf numFmtId="49" fontId="71" fillId="50" borderId="28" xfId="0" applyNumberFormat="1" applyFont="1" applyFill="1" applyBorder="1" applyAlignment="1">
      <alignment horizontal="center" vertical="center" wrapText="1"/>
    </xf>
    <xf numFmtId="0" fontId="4" fillId="50" borderId="77" xfId="0" applyFont="1" applyFill="1" applyBorder="1" applyAlignment="1">
      <alignment horizontal="center" vertical="center" wrapText="1"/>
    </xf>
    <xf numFmtId="0" fontId="4" fillId="50" borderId="30" xfId="0" applyFont="1" applyFill="1" applyBorder="1" applyAlignment="1">
      <alignment horizontal="center" vertical="center" wrapText="1"/>
    </xf>
    <xf numFmtId="0" fontId="4" fillId="50" borderId="31" xfId="0" applyFont="1" applyFill="1" applyBorder="1" applyAlignment="1">
      <alignment horizontal="center" vertical="center" wrapText="1"/>
    </xf>
    <xf numFmtId="0" fontId="6" fillId="47" borderId="77" xfId="0" applyFont="1" applyFill="1" applyBorder="1" applyAlignment="1">
      <alignment horizontal="center" vertical="center" wrapText="1"/>
    </xf>
    <xf numFmtId="0" fontId="6" fillId="47" borderId="30" xfId="0" applyFont="1" applyFill="1" applyBorder="1" applyAlignment="1">
      <alignment horizontal="center" vertical="center" wrapText="1"/>
    </xf>
    <xf numFmtId="0" fontId="6" fillId="47" borderId="31" xfId="0" applyFont="1" applyFill="1" applyBorder="1" applyAlignment="1">
      <alignment horizontal="center" vertical="center" wrapText="1"/>
    </xf>
    <xf numFmtId="49" fontId="67" fillId="54" borderId="77" xfId="0" applyNumberFormat="1" applyFont="1" applyFill="1" applyBorder="1" applyAlignment="1">
      <alignment horizontal="center" vertical="center"/>
    </xf>
    <xf numFmtId="0" fontId="0" fillId="0" borderId="30" xfId="0" applyBorder="1" applyAlignment="1">
      <alignment horizontal="center" vertical="center"/>
    </xf>
    <xf numFmtId="0" fontId="0" fillId="0" borderId="88" xfId="0" applyBorder="1" applyAlignment="1">
      <alignment horizontal="center" vertical="center"/>
    </xf>
    <xf numFmtId="49" fontId="19" fillId="35" borderId="89" xfId="0" applyNumberFormat="1" applyFont="1" applyFill="1" applyBorder="1" applyAlignment="1">
      <alignment horizontal="left" vertical="center"/>
    </xf>
    <xf numFmtId="0" fontId="0" fillId="0" borderId="25" xfId="0" applyBorder="1" applyAlignment="1">
      <alignment horizontal="left" vertical="center"/>
    </xf>
    <xf numFmtId="0" fontId="0" fillId="0" borderId="32" xfId="0" applyBorder="1" applyAlignment="1">
      <alignment horizontal="left" vertical="center"/>
    </xf>
    <xf numFmtId="49" fontId="12" fillId="50" borderId="79" xfId="0" applyNumberFormat="1" applyFont="1" applyFill="1" applyBorder="1" applyAlignment="1">
      <alignment horizontal="center" vertical="center" wrapText="1"/>
    </xf>
    <xf numFmtId="49" fontId="12" fillId="50" borderId="49" xfId="0" applyNumberFormat="1" applyFont="1" applyFill="1" applyBorder="1" applyAlignment="1">
      <alignment horizontal="center" vertical="center" wrapText="1"/>
    </xf>
    <xf numFmtId="49" fontId="12" fillId="50" borderId="50" xfId="0" applyNumberFormat="1" applyFont="1" applyFill="1" applyBorder="1" applyAlignment="1">
      <alignment horizontal="center" vertical="center" wrapText="1"/>
    </xf>
    <xf numFmtId="49" fontId="8" fillId="0" borderId="90" xfId="0" applyNumberFormat="1" applyFont="1" applyFill="1" applyBorder="1" applyAlignment="1">
      <alignment horizontal="center" vertical="center" wrapText="1"/>
    </xf>
    <xf numFmtId="49" fontId="8" fillId="0" borderId="35" xfId="0" applyNumberFormat="1" applyFont="1" applyFill="1" applyBorder="1" applyAlignment="1">
      <alignment horizontal="center" vertical="center" wrapText="1"/>
    </xf>
    <xf numFmtId="0" fontId="7" fillId="48" borderId="33" xfId="0" applyFont="1" applyFill="1" applyBorder="1" applyAlignment="1">
      <alignment horizontal="center" vertical="center" wrapText="1"/>
    </xf>
    <xf numFmtId="0" fontId="69" fillId="50" borderId="82" xfId="0" applyFont="1" applyFill="1" applyBorder="1" applyAlignment="1">
      <alignment horizontal="center" vertical="center" wrapText="1"/>
    </xf>
    <xf numFmtId="0" fontId="69" fillId="50" borderId="91" xfId="0" applyFont="1" applyFill="1" applyBorder="1" applyAlignment="1">
      <alignment horizontal="center" vertical="center" wrapText="1"/>
    </xf>
    <xf numFmtId="14" fontId="15" fillId="0" borderId="21" xfId="0" applyNumberFormat="1" applyFont="1" applyBorder="1" applyAlignment="1">
      <alignment horizontal="left" vertical="center"/>
    </xf>
    <xf numFmtId="14" fontId="15" fillId="0" borderId="21" xfId="90" applyNumberFormat="1" applyFont="1" applyBorder="1" applyAlignment="1">
      <alignment horizontal="left" vertical="center"/>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31">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990600</xdr:rowOff>
    </xdr:to>
    <xdr:sp>
      <xdr:nvSpPr>
        <xdr:cNvPr id="2" name="Text Box 10"/>
        <xdr:cNvSpPr txBox="1">
          <a:spLocks noChangeArrowheads="1"/>
        </xdr:cNvSpPr>
      </xdr:nvSpPr>
      <xdr:spPr>
        <a:xfrm>
          <a:off x="28575" y="3143250"/>
          <a:ext cx="6324600" cy="971550"/>
        </a:xfrm>
        <a:prstGeom prst="rect">
          <a:avLst/>
        </a:prstGeom>
        <a:solidFill>
          <a:srgbClr val="FFFF00"/>
        </a:solidFill>
        <a:ln w="9525" cmpd="sng">
          <a:solidFill>
            <a:srgbClr val="000000"/>
          </a:solidFill>
          <a:headEnd type="none"/>
          <a:tailEnd type="none"/>
        </a:ln>
      </xdr:spPr>
      <xdr:txBody>
        <a:bodyPr vertOverflow="clip" wrap="square" lIns="72000" tIns="72000" rIns="72000" bIns="72000"/>
        <a:p>
          <a:pPr algn="ctr">
            <a:defRPr/>
          </a:pPr>
          <a:r>
            <a:rPr lang="en-US" cap="none" sz="1000" b="1" i="0" u="none" baseline="0">
              <a:solidFill>
                <a:srgbClr val="000000"/>
              </a:solidFill>
              <a:latin typeface="Arial"/>
              <a:ea typeface="Arial"/>
              <a:cs typeface="Arial"/>
            </a:rPr>
            <a:t>OVAJ EXCEL FILE </a:t>
          </a:r>
          <a:r>
            <a:rPr lang="en-US" cap="none" sz="1000" b="1" i="0" u="none" baseline="0">
              <a:solidFill>
                <a:srgbClr val="000000"/>
              </a:solidFill>
              <a:latin typeface="Arial"/>
              <a:ea typeface="Arial"/>
              <a:cs typeface="Arial"/>
            </a:rPr>
            <a:t>MOGU DA </a:t>
          </a:r>
          <a:r>
            <a:rPr lang="en-US" cap="none" sz="1000" b="1" i="0" u="none" baseline="0">
              <a:solidFill>
                <a:srgbClr val="000000"/>
              </a:solidFill>
              <a:latin typeface="Arial"/>
              <a:ea typeface="Arial"/>
              <a:cs typeface="Arial"/>
            </a:rPr>
            <a:t>KORIST</a:t>
          </a:r>
          <a:r>
            <a:rPr lang="en-US" cap="none" sz="1000" b="1" i="0" u="none" baseline="0">
              <a:solidFill>
                <a:srgbClr val="000000"/>
              </a:solidFill>
              <a:latin typeface="Arial"/>
              <a:ea typeface="Arial"/>
              <a:cs typeface="Arial"/>
            </a:rPr>
            <a:t>E</a:t>
          </a:r>
          <a:r>
            <a:rPr lang="en-US" cap="none" sz="1000" b="1" i="0" u="none" baseline="0">
              <a:solidFill>
                <a:srgbClr val="000000"/>
              </a:solidFill>
              <a:latin typeface="Arial"/>
              <a:ea typeface="Arial"/>
              <a:cs typeface="Arial"/>
            </a:rPr>
            <a:t> </a:t>
          </a:r>
          <a:r>
            <a:rPr lang="en-US" cap="none" sz="1400" b="1" i="0" u="sng" baseline="0">
              <a:solidFill>
                <a:srgbClr val="FF0000"/>
              </a:solidFill>
              <a:latin typeface="Arial"/>
              <a:ea typeface="Arial"/>
              <a:cs typeface="Arial"/>
            </a:rPr>
            <a:t>ISKLJUCIVO</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LICENCIRANE </a:t>
          </a:r>
          <a:r>
            <a:rPr lang="en-US" cap="none" sz="1000" b="1" i="0" u="none" baseline="0">
              <a:solidFill>
                <a:srgbClr val="000000"/>
              </a:solidFill>
              <a:latin typeface="Arial"/>
              <a:ea typeface="Arial"/>
              <a:cs typeface="Arial"/>
            </a:rPr>
            <a:t>TENISKE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SUDIJE SRBIJE </a:t>
          </a:r>
          <a:r>
            <a:rPr lang="en-US" cap="none" sz="1000" b="1" i="0" u="none" baseline="0">
              <a:solidFill>
                <a:srgbClr val="000000"/>
              </a:solidFill>
              <a:latin typeface="Arial"/>
              <a:ea typeface="Arial"/>
              <a:cs typeface="Arial"/>
            </a:rPr>
            <a:t>PO ODOBRENJU SUDIJSKOG ODBORA TENISKOG SAVEZA SRBIJE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SVAKA NJEGOVA </a:t>
          </a:r>
          <a:r>
            <a:rPr lang="en-US" cap="none" sz="1000" b="1" i="0" u="none" baseline="0">
              <a:solidFill>
                <a:srgbClr val="000000"/>
              </a:solidFill>
              <a:latin typeface="Arial"/>
              <a:ea typeface="Arial"/>
              <a:cs typeface="Arial"/>
            </a:rPr>
            <a:t>ZLOUPOTREBA</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NEVLASCENO</a:t>
          </a:r>
          <a:r>
            <a:rPr lang="en-US" cap="none" sz="1000" b="1" i="0" u="none" baseline="0">
              <a:solidFill>
                <a:srgbClr val="000000"/>
              </a:solidFill>
              <a:latin typeface="Arial"/>
              <a:ea typeface="Arial"/>
              <a:cs typeface="Arial"/>
            </a:rPr>
            <a:t> KORISCENJE </a:t>
          </a:r>
          <a:r>
            <a:rPr lang="en-US" cap="none" sz="1000" b="1" i="0" u="none" baseline="0">
              <a:solidFill>
                <a:srgbClr val="000000"/>
              </a:solidFill>
              <a:latin typeface="Arial"/>
              <a:ea typeface="Arial"/>
              <a:cs typeface="Arial"/>
            </a:rPr>
            <a:t>JE </a:t>
          </a:r>
          <a:r>
            <a:rPr lang="en-US" cap="none" sz="1000" b="1" i="0" u="none" baseline="0">
              <a:solidFill>
                <a:srgbClr val="000000"/>
              </a:solidFill>
              <a:latin typeface="Arial"/>
              <a:ea typeface="Arial"/>
              <a:cs typeface="Arial"/>
            </a:rPr>
            <a:t>STROGO </a:t>
          </a:r>
          <a:r>
            <a:rPr lang="en-US" cap="none" sz="1000" b="1" i="0" u="none" baseline="0">
              <a:solidFill>
                <a:srgbClr val="000000"/>
              </a:solidFill>
              <a:latin typeface="Arial"/>
              <a:ea typeface="Arial"/>
              <a:cs typeface="Arial"/>
            </a:rPr>
            <a:t>KAZNJIV</a:t>
          </a:r>
          <a:r>
            <a:rPr lang="en-US" cap="none" sz="1000" b="1" i="0" u="none" baseline="0">
              <a:solidFill>
                <a:srgbClr val="000000"/>
              </a:solidFill>
              <a:latin typeface="Arial"/>
              <a:ea typeface="Arial"/>
              <a:cs typeface="Arial"/>
            </a:rPr>
            <a:t>O</a:t>
          </a:r>
          <a:r>
            <a:rPr lang="en-US" cap="none" sz="1000" b="1" i="0" u="none" baseline="0">
              <a:solidFill>
                <a:srgbClr val="000000"/>
              </a:solidFill>
              <a:latin typeface="Arial"/>
              <a:ea typeface="Arial"/>
              <a:cs typeface="Arial"/>
            </a:rPr>
            <a:t>!
</a:t>
          </a:r>
          <a:r>
            <a:rPr lang="en-US" cap="none" sz="1000" b="1" i="0" u="sng" baseline="0">
              <a:solidFill>
                <a:srgbClr val="FF0000"/>
              </a:solidFill>
              <a:latin typeface="Arial"/>
              <a:ea typeface="Arial"/>
              <a:cs typeface="Arial"/>
            </a:rPr>
            <a:t>OVAJ EXCEL FILE SE SMATRA INTELEKTUALNOM SVOJINOM TENISKOG</a:t>
          </a:r>
          <a:r>
            <a:rPr lang="en-US" cap="none" sz="1000" b="1" i="0" u="sng" baseline="0">
              <a:solidFill>
                <a:srgbClr val="FF0000"/>
              </a:solidFill>
              <a:latin typeface="Arial"/>
              <a:ea typeface="Arial"/>
              <a:cs typeface="Arial"/>
            </a:rPr>
            <a:t> SAVEZA SRBIJE I SVAKA NJEGOVA ZLOUPOTREBA (PRESNIMAVANJE, DISTRIBUCIJA...) JE KAZNJIVA ZAKONOM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85725</xdr:rowOff>
    </xdr:from>
    <xdr:ext cx="714375" cy="428625"/>
    <xdr:sp>
      <xdr:nvSpPr>
        <xdr:cNvPr id="1" name="AutoShape 1"/>
        <xdr:cNvSpPr>
          <a:spLocks noChangeAspect="1"/>
        </xdr:cNvSpPr>
      </xdr:nvSpPr>
      <xdr:spPr>
        <a:xfrm>
          <a:off x="6600825" y="457200"/>
          <a:ext cx="71437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4</xdr:col>
      <xdr:colOff>0</xdr:colOff>
      <xdr:row>1</xdr:row>
      <xdr:rowOff>104775</xdr:rowOff>
    </xdr:from>
    <xdr:to>
      <xdr:col>4</xdr:col>
      <xdr:colOff>561975</xdr:colOff>
      <xdr:row>1</xdr:row>
      <xdr:rowOff>476250</xdr:rowOff>
    </xdr:to>
    <xdr:pic>
      <xdr:nvPicPr>
        <xdr:cNvPr id="2" name="Picture 2" descr="EUR Use"/>
        <xdr:cNvPicPr preferRelativeResize="1">
          <a:picLocks noChangeAspect="1"/>
        </xdr:cNvPicPr>
      </xdr:nvPicPr>
      <xdr:blipFill>
        <a:blip r:embed="rId1"/>
        <a:stretch>
          <a:fillRect/>
        </a:stretch>
      </xdr:blipFill>
      <xdr:spPr>
        <a:xfrm>
          <a:off x="6600825" y="476250"/>
          <a:ext cx="561975" cy="371475"/>
        </a:xfrm>
        <a:prstGeom prst="rect">
          <a:avLst/>
        </a:prstGeom>
        <a:noFill/>
        <a:ln w="9525" cmpd="sng">
          <a:noFill/>
        </a:ln>
      </xdr:spPr>
    </xdr:pic>
    <xdr:clientData/>
  </xdr:twoCellAnchor>
  <xdr:oneCellAnchor>
    <xdr:from>
      <xdr:col>0</xdr:col>
      <xdr:colOff>9525</xdr:colOff>
      <xdr:row>1</xdr:row>
      <xdr:rowOff>123825</xdr:rowOff>
    </xdr:from>
    <xdr:ext cx="6581775" cy="342900"/>
    <xdr:sp>
      <xdr:nvSpPr>
        <xdr:cNvPr id="3" name="Text Box 3"/>
        <xdr:cNvSpPr txBox="1">
          <a:spLocks noChangeArrowheads="1"/>
        </xdr:cNvSpPr>
      </xdr:nvSpPr>
      <xdr:spPr>
        <a:xfrm>
          <a:off x="9525" y="495300"/>
          <a:ext cx="6581775" cy="342900"/>
        </a:xfrm>
        <a:prstGeom prst="rect">
          <a:avLst/>
        </a:prstGeom>
        <a:solidFill>
          <a:srgbClr val="FFFF00"/>
        </a:solidFill>
        <a:ln w="9525" cmpd="sng">
          <a:noFill/>
        </a:ln>
      </xdr:spPr>
      <xdr:txBody>
        <a:bodyPr vertOverflow="clip" wrap="square" lIns="36000" tIns="36000" rIns="36000" bIns="36000" anchor="ctr"/>
        <a:p>
          <a:pPr algn="ctr">
            <a:defRPr/>
          </a:pPr>
          <a:r>
            <a:rPr lang="en-US" cap="none" sz="800" b="1" i="0" u="none" baseline="0">
              <a:solidFill>
                <a:srgbClr val="000000"/>
              </a:solidFill>
              <a:latin typeface="Arial"/>
              <a:ea typeface="Arial"/>
              <a:cs typeface="Arial"/>
            </a:rPr>
            <a:t>Molimo vas da TSS i </a:t>
          </a:r>
          <a:r>
            <a:rPr lang="en-US" cap="none" sz="800" b="1" i="0" u="none" baseline="0">
              <a:solidFill>
                <a:srgbClr val="000000"/>
              </a:solidFill>
              <a:latin typeface="Arial"/>
              <a:ea typeface="Arial"/>
              <a:cs typeface="Arial"/>
            </a:rPr>
            <a:t>SO</a:t>
          </a:r>
          <a:r>
            <a:rPr lang="en-US" cap="none" sz="800" b="1" i="0" u="none" baseline="0">
              <a:solidFill>
                <a:srgbClr val="000000"/>
              </a:solidFill>
              <a:latin typeface="Arial"/>
              <a:ea typeface="Arial"/>
              <a:cs typeface="Arial"/>
            </a:rPr>
            <a:t> TS</a:t>
          </a:r>
          <a:r>
            <a:rPr lang="en-US" cap="none" sz="800" b="1" i="0" u="none" baseline="0">
              <a:solidFill>
                <a:srgbClr val="000000"/>
              </a:solidFill>
              <a:latin typeface="Arial"/>
              <a:ea typeface="Arial"/>
              <a:cs typeface="Arial"/>
            </a:rPr>
            <a:t>S imaju vasu tacnu email adresu i broj mobilnog telefona 
</a:t>
          </a:r>
          <a:r>
            <a:rPr lang="en-US" cap="none" sz="800" b="1" i="0" u="none" baseline="0">
              <a:solidFill>
                <a:srgbClr val="000000"/>
              </a:solidFill>
              <a:latin typeface="Arial"/>
              <a:ea typeface="Arial"/>
              <a:cs typeface="Arial"/>
            </a:rPr>
            <a:t>kako bi </a:t>
          </a:r>
          <a:r>
            <a:rPr lang="en-US" cap="none" sz="800" b="1" i="0" u="none" baseline="0">
              <a:solidFill>
                <a:srgbClr val="000000"/>
              </a:solidFill>
              <a:latin typeface="Arial"/>
              <a:ea typeface="Arial"/>
              <a:cs typeface="Arial"/>
            </a:rPr>
            <a:t>nasa </a:t>
          </a:r>
          <a:r>
            <a:rPr lang="en-US" cap="none" sz="800" b="1" i="0" u="none" baseline="0">
              <a:solidFill>
                <a:srgbClr val="000000"/>
              </a:solidFill>
              <a:latin typeface="Arial"/>
              <a:ea typeface="Arial"/>
              <a:cs typeface="Arial"/>
            </a:rPr>
            <a:t>komunikacija tekla nesmetano u svakom trenutku</a:t>
          </a:r>
          <a:r>
            <a:rPr lang="en-US" cap="none" sz="800" b="1" i="0" u="none" baseline="0">
              <a:solidFill>
                <a:srgbClr val="000000"/>
              </a:solidFill>
              <a:latin typeface="Arial"/>
              <a:ea typeface="Arial"/>
              <a:cs typeface="Aria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niskisavez.com/" TargetMode="External" /><Relationship Id="rId2" Type="http://schemas.openxmlformats.org/officeDocument/2006/relationships/hyperlink" Target="mailto:office@teniskisavez.com" TargetMode="External" /><Relationship Id="rId3" Type="http://schemas.openxmlformats.org/officeDocument/2006/relationships/hyperlink" Target="http://www.teniskisavez.com/" TargetMode="External" /><Relationship Id="rId4" Type="http://schemas.openxmlformats.org/officeDocument/2006/relationships/hyperlink" Target="mailto:vuk.nikolic@teniskisavez.com" TargetMode="External" /><Relationship Id="rId5" Type="http://schemas.openxmlformats.org/officeDocument/2006/relationships/hyperlink" Target="mailto:darko.gagic@teniskisavez.com" TargetMode="External" /><Relationship Id="rId6" Type="http://schemas.openxmlformats.org/officeDocument/2006/relationships/hyperlink" Target="mailto:tsv@Eunet.yu" TargetMode="External" /><Relationship Id="rId7" Type="http://schemas.openxmlformats.org/officeDocument/2006/relationships/hyperlink" Target="http://www.tsv.org.rs/" TargetMode="External" /><Relationship Id="rId8" Type="http://schemas.openxmlformats.org/officeDocument/2006/relationships/hyperlink" Target="http://www.tenisbg.org.rs/" TargetMode="External" /><Relationship Id="rId9" Type="http://schemas.openxmlformats.org/officeDocument/2006/relationships/hyperlink" Target="mailto:vladimir.erg@teniskisavez.com" TargetMode="External" /><Relationship Id="rId10" Type="http://schemas.openxmlformats.org/officeDocument/2006/relationships/hyperlink" Target="http://www.tennis.co.rs/" TargetMode="External" /><Relationship Id="rId11" Type="http://schemas.openxmlformats.org/officeDocument/2006/relationships/drawing" Target="../drawings/drawing2.x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8"/>
  <sheetViews>
    <sheetView showGridLines="0" showZeros="0" zoomScalePageLayoutView="0" workbookViewId="0" topLeftCell="A1">
      <selection activeCell="D10" sqref="D10"/>
    </sheetView>
  </sheetViews>
  <sheetFormatPr defaultColWidth="9.140625" defaultRowHeight="12.75"/>
  <cols>
    <col min="1" max="4" width="19.140625" style="0" customWidth="1"/>
    <col min="5" max="5" width="19.140625" style="1" customWidth="1"/>
  </cols>
  <sheetData>
    <row r="1" spans="1:7" s="2" customFormat="1" ht="49.5" customHeight="1" thickBot="1">
      <c r="A1" s="355" t="s">
        <v>184</v>
      </c>
      <c r="B1" s="356"/>
      <c r="C1" s="356"/>
      <c r="D1" s="356"/>
      <c r="E1" s="356"/>
      <c r="F1" s="3"/>
      <c r="G1" s="3"/>
    </row>
    <row r="2" spans="1:7" s="4" customFormat="1" ht="36.75" customHeight="1" thickBot="1">
      <c r="A2" s="365" t="s">
        <v>90</v>
      </c>
      <c r="B2" s="366"/>
      <c r="C2" s="366"/>
      <c r="D2" s="366"/>
      <c r="E2" s="367"/>
      <c r="F2" s="5"/>
      <c r="G2" s="5"/>
    </row>
    <row r="3" spans="1:7" s="2" customFormat="1" ht="6" customHeight="1" thickBot="1">
      <c r="A3" s="7"/>
      <c r="B3" s="8"/>
      <c r="C3" s="8"/>
      <c r="D3" s="8"/>
      <c r="E3" s="9"/>
      <c r="F3" s="3"/>
      <c r="G3" s="3"/>
    </row>
    <row r="4" spans="1:7" s="2" customFormat="1" ht="20.25" customHeight="1" thickBot="1">
      <c r="A4" s="368" t="s">
        <v>107</v>
      </c>
      <c r="B4" s="369"/>
      <c r="C4" s="369"/>
      <c r="D4" s="369"/>
      <c r="E4" s="370"/>
      <c r="F4" s="3"/>
      <c r="G4" s="3"/>
    </row>
    <row r="5" spans="1:7" s="10" customFormat="1" ht="15" customHeight="1" thickBot="1">
      <c r="A5" s="183" t="s">
        <v>72</v>
      </c>
      <c r="B5" s="12"/>
      <c r="C5" s="12"/>
      <c r="D5" s="12"/>
      <c r="E5" s="13"/>
      <c r="F5" s="14"/>
      <c r="G5" s="15"/>
    </row>
    <row r="6" spans="1:7" s="2" customFormat="1" ht="26.25">
      <c r="A6" s="357" t="s">
        <v>186</v>
      </c>
      <c r="B6" s="358"/>
      <c r="C6" s="16"/>
      <c r="D6" s="359" t="s">
        <v>183</v>
      </c>
      <c r="E6" s="360"/>
      <c r="F6" s="3"/>
      <c r="G6" s="3"/>
    </row>
    <row r="7" spans="1:7" s="10" customFormat="1" ht="15" customHeight="1">
      <c r="A7" s="11"/>
      <c r="B7" s="12"/>
      <c r="C7" s="12"/>
      <c r="D7" s="361"/>
      <c r="E7" s="362"/>
      <c r="F7" s="14"/>
      <c r="G7" s="15"/>
    </row>
    <row r="8" spans="1:7" s="2" customFormat="1" ht="16.5" customHeight="1" thickBot="1">
      <c r="A8" s="17" t="s">
        <v>185</v>
      </c>
      <c r="B8" s="18"/>
      <c r="C8" s="19"/>
      <c r="D8" s="363"/>
      <c r="E8" s="364"/>
      <c r="F8" s="3"/>
      <c r="G8" s="3"/>
    </row>
    <row r="9" spans="1:7" s="2" customFormat="1" ht="15" customHeight="1">
      <c r="A9" s="183" t="s">
        <v>143</v>
      </c>
      <c r="B9" s="12"/>
      <c r="C9" s="184" t="s">
        <v>151</v>
      </c>
      <c r="D9" s="181" t="s">
        <v>74</v>
      </c>
      <c r="E9" s="182" t="s">
        <v>75</v>
      </c>
      <c r="F9" s="3"/>
      <c r="G9" s="3"/>
    </row>
    <row r="10" spans="1:7" s="2" customFormat="1" ht="12.75">
      <c r="A10" s="20" t="s">
        <v>187</v>
      </c>
      <c r="B10" s="21"/>
      <c r="C10" s="22" t="s">
        <v>189</v>
      </c>
      <c r="D10" s="23" t="s">
        <v>190</v>
      </c>
      <c r="E10" s="24"/>
      <c r="F10" s="3"/>
      <c r="G10" s="3"/>
    </row>
    <row r="11" spans="1:7" ht="12.75">
      <c r="A11" s="183" t="s">
        <v>76</v>
      </c>
      <c r="B11" s="12"/>
      <c r="C11" s="25"/>
      <c r="D11" s="25"/>
      <c r="E11" s="26"/>
      <c r="F11" s="27"/>
      <c r="G11" s="27"/>
    </row>
    <row r="12" spans="1:7" s="2" customFormat="1" ht="12.75">
      <c r="A12" s="28" t="s">
        <v>188</v>
      </c>
      <c r="B12" s="3"/>
      <c r="C12" s="29"/>
      <c r="D12" s="30"/>
      <c r="E12" s="31"/>
      <c r="F12" s="3"/>
      <c r="G12" s="3"/>
    </row>
    <row r="13" spans="1:7" ht="7.5" customHeight="1">
      <c r="A13" s="27"/>
      <c r="B13" s="27"/>
      <c r="C13" s="27"/>
      <c r="D13" s="27"/>
      <c r="E13" s="32"/>
      <c r="F13" s="27"/>
      <c r="G13" s="27"/>
    </row>
    <row r="14" spans="1:7" ht="107.25" customHeight="1">
      <c r="A14" s="27"/>
      <c r="B14" s="27"/>
      <c r="C14" s="27"/>
      <c r="D14" s="27"/>
      <c r="E14" s="32"/>
      <c r="F14" s="27"/>
      <c r="G14" s="27"/>
    </row>
    <row r="15" spans="1:7" ht="12.75">
      <c r="A15" s="25"/>
      <c r="B15" s="25"/>
      <c r="C15" s="25"/>
      <c r="D15" s="25"/>
      <c r="E15" s="32"/>
      <c r="F15" s="27"/>
      <c r="G15" s="27"/>
    </row>
    <row r="16" spans="1:7" ht="12.75">
      <c r="A16" s="25"/>
      <c r="B16" s="25"/>
      <c r="C16" s="25"/>
      <c r="D16" s="25"/>
      <c r="E16" s="33"/>
      <c r="F16" s="27"/>
      <c r="G16" s="27"/>
    </row>
    <row r="17" spans="1:7" ht="12.75" customHeight="1">
      <c r="A17" s="34"/>
      <c r="B17" s="101"/>
      <c r="C17" s="35"/>
      <c r="D17" s="36"/>
      <c r="E17" s="32"/>
      <c r="F17" s="27"/>
      <c r="G17" s="27"/>
    </row>
    <row r="18" spans="1:7" ht="12.75">
      <c r="A18" s="27"/>
      <c r="B18" s="27"/>
      <c r="C18" s="27"/>
      <c r="D18" s="27"/>
      <c r="E18" s="32"/>
      <c r="F18" s="27"/>
      <c r="G18" s="27"/>
    </row>
  </sheetData>
  <sheetProtection/>
  <mergeCells count="5">
    <mergeCell ref="A1:E1"/>
    <mergeCell ref="A6:B6"/>
    <mergeCell ref="D6:E8"/>
    <mergeCell ref="A2:E2"/>
    <mergeCell ref="A4:E4"/>
  </mergeCells>
  <printOptions/>
  <pageMargins left="0.35" right="0.35" top="0.39" bottom="0.39" header="0" footer="0"/>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dimension ref="A1:G36"/>
  <sheetViews>
    <sheetView showGridLines="0" showZeros="0" zoomScale="125" zoomScaleNormal="125" zoomScalePageLayoutView="0" workbookViewId="0" topLeftCell="A25">
      <selection activeCell="E24" sqref="E24"/>
    </sheetView>
  </sheetViews>
  <sheetFormatPr defaultColWidth="9.140625" defaultRowHeight="12.75"/>
  <cols>
    <col min="1" max="1" width="10.57421875" style="41" customWidth="1"/>
    <col min="2" max="2" width="35.28125" style="41" customWidth="1"/>
    <col min="3" max="3" width="33.7109375" style="41" customWidth="1"/>
    <col min="4" max="4" width="19.421875" style="41" customWidth="1"/>
    <col min="5" max="16384" width="9.140625" style="41" customWidth="1"/>
  </cols>
  <sheetData>
    <row r="1" spans="1:4" s="105" customFormat="1" ht="29.25" customHeight="1">
      <c r="A1" s="102" t="s">
        <v>108</v>
      </c>
      <c r="B1" s="103"/>
      <c r="C1" s="104"/>
      <c r="D1" s="104"/>
    </row>
    <row r="2" spans="1:7" s="109" customFormat="1" ht="42.75" customHeight="1">
      <c r="A2" s="106"/>
      <c r="B2" s="106"/>
      <c r="C2" s="107"/>
      <c r="D2" s="108"/>
      <c r="F2" s="110"/>
      <c r="G2" s="110"/>
    </row>
    <row r="3" spans="1:7" s="114" customFormat="1" ht="24" customHeight="1" thickBot="1">
      <c r="A3" s="111" t="s">
        <v>109</v>
      </c>
      <c r="B3" s="112"/>
      <c r="C3" s="113"/>
      <c r="D3" s="113"/>
      <c r="F3" s="115"/>
      <c r="G3" s="115"/>
    </row>
    <row r="4" spans="1:7" s="117" customFormat="1" ht="9.75" customHeight="1">
      <c r="A4" s="116"/>
      <c r="B4" s="374"/>
      <c r="C4" s="375"/>
      <c r="D4" s="376"/>
      <c r="F4" s="118"/>
      <c r="G4" s="118"/>
    </row>
    <row r="5" spans="1:7" s="117" customFormat="1" ht="11.25" customHeight="1">
      <c r="A5" s="119" t="s">
        <v>140</v>
      </c>
      <c r="B5" s="120" t="s">
        <v>110</v>
      </c>
      <c r="C5" s="121"/>
      <c r="D5" s="122"/>
      <c r="F5" s="118"/>
      <c r="G5" s="118"/>
    </row>
    <row r="6" spans="1:7" s="117" customFormat="1" ht="11.25" customHeight="1">
      <c r="A6" s="119" t="s">
        <v>111</v>
      </c>
      <c r="B6" s="123" t="s">
        <v>155</v>
      </c>
      <c r="C6" s="121"/>
      <c r="D6" s="122"/>
      <c r="F6" s="118"/>
      <c r="G6" s="118"/>
    </row>
    <row r="7" spans="1:7" s="117" customFormat="1" ht="11.25" customHeight="1" thickBot="1">
      <c r="A7" s="96" t="s">
        <v>112</v>
      </c>
      <c r="B7" s="123" t="s">
        <v>182</v>
      </c>
      <c r="C7" s="124"/>
      <c r="D7" s="125"/>
      <c r="F7" s="118"/>
      <c r="G7" s="118"/>
    </row>
    <row r="8" spans="1:7" s="126" customFormat="1" ht="9.75" customHeight="1" thickBot="1">
      <c r="A8" s="371" t="s">
        <v>113</v>
      </c>
      <c r="B8" s="372"/>
      <c r="C8" s="372"/>
      <c r="D8" s="373"/>
      <c r="F8" s="127"/>
      <c r="G8" s="127"/>
    </row>
    <row r="9" spans="1:4" s="114" customFormat="1" ht="24" customHeight="1" thickBot="1">
      <c r="A9" s="111" t="s">
        <v>114</v>
      </c>
      <c r="B9" s="112"/>
      <c r="C9" s="112"/>
      <c r="D9" s="112"/>
    </row>
    <row r="10" spans="1:4" s="117" customFormat="1" ht="9">
      <c r="A10" s="116"/>
      <c r="B10" s="128"/>
      <c r="C10" s="199" t="s">
        <v>171</v>
      </c>
      <c r="D10" s="130"/>
    </row>
    <row r="11" spans="1:4" s="117" customFormat="1" ht="11.25">
      <c r="A11" s="131" t="s">
        <v>115</v>
      </c>
      <c r="B11" s="132" t="s">
        <v>116</v>
      </c>
      <c r="C11" s="202" t="s">
        <v>172</v>
      </c>
      <c r="D11" s="201" t="s">
        <v>175</v>
      </c>
    </row>
    <row r="12" spans="1:4" s="117" customFormat="1" ht="11.25">
      <c r="A12" s="133"/>
      <c r="B12" s="134"/>
      <c r="C12" s="203" t="s">
        <v>173</v>
      </c>
      <c r="D12" s="380" t="s">
        <v>176</v>
      </c>
    </row>
    <row r="13" spans="1:4" s="117" customFormat="1" ht="13.5" customHeight="1" thickBot="1">
      <c r="A13" s="135"/>
      <c r="B13" s="136"/>
      <c r="C13" s="200" t="s">
        <v>174</v>
      </c>
      <c r="D13" s="381"/>
    </row>
    <row r="14" spans="1:4" s="114" customFormat="1" ht="24" customHeight="1" thickBot="1">
      <c r="A14" s="137" t="s">
        <v>117</v>
      </c>
      <c r="B14" s="138"/>
      <c r="C14" s="138"/>
      <c r="D14" s="138"/>
    </row>
    <row r="15" spans="1:4" s="117" customFormat="1" ht="9">
      <c r="A15" s="116"/>
      <c r="B15" s="128"/>
      <c r="C15" s="193" t="s">
        <v>177</v>
      </c>
      <c r="D15" s="194"/>
    </row>
    <row r="16" spans="1:4" s="117" customFormat="1" ht="11.25" customHeight="1" thickBot="1">
      <c r="A16" s="168" t="s">
        <v>141</v>
      </c>
      <c r="B16" s="139" t="s">
        <v>118</v>
      </c>
      <c r="C16" s="172" t="s">
        <v>156</v>
      </c>
      <c r="D16" s="140"/>
    </row>
    <row r="17" spans="1:4" s="114" customFormat="1" ht="24" customHeight="1" thickBot="1">
      <c r="A17" s="137" t="s">
        <v>119</v>
      </c>
      <c r="B17" s="138"/>
      <c r="C17" s="138"/>
      <c r="D17" s="138"/>
    </row>
    <row r="18" spans="1:4" s="117" customFormat="1" ht="9.75" customHeight="1">
      <c r="A18" s="116"/>
      <c r="B18" s="128"/>
      <c r="C18" s="129"/>
      <c r="D18" s="141"/>
    </row>
    <row r="19" spans="1:4" s="117" customFormat="1" ht="11.25" customHeight="1">
      <c r="A19" s="204" t="s">
        <v>153</v>
      </c>
      <c r="B19" s="142" t="s">
        <v>120</v>
      </c>
      <c r="C19" s="383" t="s">
        <v>181</v>
      </c>
      <c r="D19" s="384"/>
    </row>
    <row r="20" spans="1:4" s="117" customFormat="1" ht="11.25" customHeight="1">
      <c r="A20" s="143"/>
      <c r="B20" s="144" t="s">
        <v>121</v>
      </c>
      <c r="C20" s="145" t="s">
        <v>122</v>
      </c>
      <c r="D20" s="382" t="s">
        <v>180</v>
      </c>
    </row>
    <row r="21" spans="1:4" s="117" customFormat="1" ht="12.75" customHeight="1">
      <c r="A21" s="146"/>
      <c r="B21" s="377" t="s">
        <v>165</v>
      </c>
      <c r="C21" s="145" t="s">
        <v>123</v>
      </c>
      <c r="D21" s="382"/>
    </row>
    <row r="22" spans="1:4" s="117" customFormat="1" ht="12.75" customHeight="1">
      <c r="A22" s="133"/>
      <c r="B22" s="378"/>
      <c r="C22" s="145" t="s">
        <v>179</v>
      </c>
      <c r="D22" s="382"/>
    </row>
    <row r="23" spans="1:4" s="117" customFormat="1" ht="13.5" thickBot="1">
      <c r="A23" s="135"/>
      <c r="B23" s="379"/>
      <c r="C23" s="147" t="s">
        <v>178</v>
      </c>
      <c r="D23" s="148"/>
    </row>
    <row r="24" spans="1:5" s="114" customFormat="1" ht="24" customHeight="1" thickBot="1">
      <c r="A24" s="138" t="s">
        <v>124</v>
      </c>
      <c r="B24" s="112"/>
      <c r="C24" s="112"/>
      <c r="D24" s="112"/>
      <c r="E24" s="149"/>
    </row>
    <row r="25" spans="1:5" s="117" customFormat="1" ht="9">
      <c r="A25" s="116"/>
      <c r="B25" s="150" t="s">
        <v>125</v>
      </c>
      <c r="C25" s="150" t="s">
        <v>126</v>
      </c>
      <c r="D25" s="130" t="s">
        <v>127</v>
      </c>
      <c r="E25" s="151"/>
    </row>
    <row r="26" spans="1:5" s="117" customFormat="1" ht="11.25">
      <c r="A26" s="152" t="s">
        <v>128</v>
      </c>
      <c r="B26" s="153" t="s">
        <v>129</v>
      </c>
      <c r="C26" s="153" t="s">
        <v>130</v>
      </c>
      <c r="D26" s="195" t="s">
        <v>166</v>
      </c>
      <c r="E26" s="156"/>
    </row>
    <row r="27" spans="1:5" s="117" customFormat="1" ht="9">
      <c r="A27" s="157" t="s">
        <v>131</v>
      </c>
      <c r="B27" s="153" t="s">
        <v>132</v>
      </c>
      <c r="C27" s="153" t="s">
        <v>130</v>
      </c>
      <c r="D27" s="155"/>
      <c r="E27" s="156"/>
    </row>
    <row r="28" spans="1:5" s="117" customFormat="1" ht="11.25">
      <c r="A28" s="158" t="s">
        <v>133</v>
      </c>
      <c r="B28" s="171" t="s">
        <v>164</v>
      </c>
      <c r="C28" s="197" t="s">
        <v>134</v>
      </c>
      <c r="D28" s="196" t="s">
        <v>169</v>
      </c>
      <c r="E28" s="156"/>
    </row>
    <row r="29" spans="1:5" s="117" customFormat="1" ht="11.25">
      <c r="A29" s="157" t="s">
        <v>135</v>
      </c>
      <c r="B29" s="171" t="s">
        <v>156</v>
      </c>
      <c r="C29" s="198" t="s">
        <v>167</v>
      </c>
      <c r="D29" s="195" t="s">
        <v>170</v>
      </c>
      <c r="E29" s="159"/>
    </row>
    <row r="30" spans="1:5" s="117" customFormat="1" ht="9">
      <c r="A30" s="160" t="s">
        <v>136</v>
      </c>
      <c r="B30" s="161" t="s">
        <v>137</v>
      </c>
      <c r="C30" s="161" t="s">
        <v>138</v>
      </c>
      <c r="D30" s="162"/>
      <c r="E30" s="156"/>
    </row>
    <row r="31" spans="1:4" ht="9.75" customHeight="1">
      <c r="A31" s="163"/>
      <c r="B31" s="164" t="s">
        <v>139</v>
      </c>
      <c r="C31" s="190" t="s">
        <v>157</v>
      </c>
      <c r="D31" s="192" t="s">
        <v>162</v>
      </c>
    </row>
    <row r="32" spans="1:4" ht="9.75" customHeight="1">
      <c r="A32" s="152" t="s">
        <v>128</v>
      </c>
      <c r="B32" s="153" t="s">
        <v>168</v>
      </c>
      <c r="C32" s="154" t="s">
        <v>158</v>
      </c>
      <c r="D32" s="155" t="s">
        <v>163</v>
      </c>
    </row>
    <row r="33" spans="1:4" ht="9.75" customHeight="1">
      <c r="A33" s="157" t="s">
        <v>131</v>
      </c>
      <c r="B33" s="153" t="s">
        <v>142</v>
      </c>
      <c r="C33" s="154" t="s">
        <v>142</v>
      </c>
      <c r="D33" s="155"/>
    </row>
    <row r="34" spans="1:4" ht="9.75" customHeight="1" thickBot="1">
      <c r="A34" s="165" t="s">
        <v>133</v>
      </c>
      <c r="B34" s="169" t="s">
        <v>159</v>
      </c>
      <c r="C34" s="170" t="s">
        <v>160</v>
      </c>
      <c r="D34" s="191" t="s">
        <v>161</v>
      </c>
    </row>
    <row r="35" ht="12.75">
      <c r="C35" s="166"/>
    </row>
    <row r="36" ht="12.75">
      <c r="C36" s="167"/>
    </row>
  </sheetData>
  <sheetProtection/>
  <mergeCells count="6">
    <mergeCell ref="A8:D8"/>
    <mergeCell ref="B4:D4"/>
    <mergeCell ref="B21:B23"/>
    <mergeCell ref="D12:D13"/>
    <mergeCell ref="D20:D22"/>
    <mergeCell ref="C19:D19"/>
  </mergeCells>
  <hyperlinks>
    <hyperlink ref="C16" r:id="rId1" display="www.teniskisavez.com"/>
    <hyperlink ref="B28" r:id="rId2" display="office@teniskisavez.com"/>
    <hyperlink ref="B29" r:id="rId3" display="www.teniskisavez.com"/>
    <hyperlink ref="B34" r:id="rId4" display="vuk.nikolic@teniskisavez.com"/>
    <hyperlink ref="C34" r:id="rId5" display="darko.gagic@teniskisavez.com"/>
    <hyperlink ref="C28" r:id="rId6" display="tsv@Eunet.yu"/>
    <hyperlink ref="C29" r:id="rId7" display="www.tsv.org.rs"/>
    <hyperlink ref="D29" r:id="rId8" display="www.tenisbg.org.rs"/>
    <hyperlink ref="D34" r:id="rId9" display="vladimir.erg@teniskisavez.com"/>
    <hyperlink ref="D26" r:id="rId10" display="www.tennis.co.rs "/>
  </hyperlinks>
  <printOptions horizontalCentered="1"/>
  <pageMargins left="0.35433070866141736" right="0.35433070866141736" top="0.3937007874015748" bottom="0.3937007874015748" header="0" footer="0"/>
  <pageSetup horizontalDpi="360" verticalDpi="360" orientation="landscape" paperSize="9" r:id="rId12"/>
  <drawing r:id="rId11"/>
</worksheet>
</file>

<file path=xl/worksheets/sheet3.xml><?xml version="1.0" encoding="utf-8"?>
<worksheet xmlns="http://schemas.openxmlformats.org/spreadsheetml/2006/main" xmlns:r="http://schemas.openxmlformats.org/officeDocument/2006/relationships">
  <dimension ref="A1:AB134"/>
  <sheetViews>
    <sheetView showGridLines="0" showZeros="0" zoomScale="86" zoomScaleNormal="86" zoomScalePageLayoutView="0" workbookViewId="0" topLeftCell="A1">
      <pane ySplit="6" topLeftCell="A7" activePane="bottomLeft" state="frozen"/>
      <selection pane="topLeft" activeCell="A4" sqref="A4:C4"/>
      <selection pane="bottomLeft" activeCell="D27" sqref="D27"/>
    </sheetView>
  </sheetViews>
  <sheetFormatPr defaultColWidth="9.140625" defaultRowHeight="12.75"/>
  <cols>
    <col min="1" max="1" width="4.7109375" style="0" customWidth="1"/>
    <col min="2" max="2" width="22.8515625" style="0" customWidth="1"/>
    <col min="3" max="3" width="21.8515625" style="0" customWidth="1"/>
    <col min="4" max="4" width="13.7109375" style="37" customWidth="1"/>
    <col min="5" max="5" width="12.140625" style="51" customWidth="1"/>
    <col min="6" max="7" width="7.7109375" style="51" customWidth="1"/>
    <col min="8" max="10" width="7.7109375" style="37" customWidth="1"/>
    <col min="11" max="11" width="7.7109375" style="37" hidden="1" customWidth="1"/>
    <col min="12" max="14" width="6.8515625" style="37" hidden="1" customWidth="1"/>
    <col min="15" max="16" width="7.7109375" style="37" customWidth="1"/>
    <col min="17" max="17" width="6.8515625" style="37" hidden="1" customWidth="1"/>
    <col min="18" max="18" width="7.7109375" style="37" customWidth="1"/>
    <col min="20" max="21" width="9.140625" style="0" hidden="1" customWidth="1"/>
    <col min="23" max="23" width="0" style="187" hidden="1" customWidth="1"/>
  </cols>
  <sheetData>
    <row r="1" spans="1:18" ht="26.25">
      <c r="A1" s="44" t="str">
        <f>PODESAVANJE!$A$6</f>
        <v>OP Beograda</v>
      </c>
      <c r="B1" s="45"/>
      <c r="C1" s="45"/>
      <c r="D1" s="73" t="s">
        <v>87</v>
      </c>
      <c r="E1" s="73"/>
      <c r="F1" s="73"/>
      <c r="G1" s="56"/>
      <c r="H1" s="46"/>
      <c r="I1" s="47"/>
      <c r="J1" s="47"/>
      <c r="K1" s="47"/>
      <c r="L1" s="47"/>
      <c r="M1" s="47"/>
      <c r="N1" s="47"/>
      <c r="O1" s="47"/>
      <c r="P1" s="47"/>
      <c r="Q1" s="47"/>
      <c r="R1" s="57"/>
    </row>
    <row r="2" spans="1:18" ht="13.5" thickBot="1">
      <c r="A2" s="48" t="str">
        <f>PODESAVANJE!$A$8</f>
        <v>TENISKI SAVEZ BEOGRADA</v>
      </c>
      <c r="B2" s="48"/>
      <c r="C2" s="42"/>
      <c r="D2" s="73" t="s">
        <v>88</v>
      </c>
      <c r="E2" s="73"/>
      <c r="F2" s="52"/>
      <c r="G2" s="52"/>
      <c r="H2" s="52"/>
      <c r="I2" s="52"/>
      <c r="J2" s="46"/>
      <c r="K2" s="46"/>
      <c r="L2" s="46"/>
      <c r="M2" s="46"/>
      <c r="N2" s="46"/>
      <c r="O2" s="58"/>
      <c r="P2" s="41"/>
      <c r="Q2" s="41"/>
      <c r="R2" s="58"/>
    </row>
    <row r="3" spans="1:23" s="2" customFormat="1" ht="13.5" thickBot="1">
      <c r="A3" s="205" t="s">
        <v>90</v>
      </c>
      <c r="B3" s="74"/>
      <c r="C3" s="75"/>
      <c r="D3" s="13"/>
      <c r="E3" s="76"/>
      <c r="F3" s="76"/>
      <c r="G3" s="76"/>
      <c r="H3" s="13"/>
      <c r="I3" s="77"/>
      <c r="J3" s="78"/>
      <c r="K3" s="59"/>
      <c r="L3" s="79"/>
      <c r="M3" s="79"/>
      <c r="N3" s="79"/>
      <c r="O3" s="59" t="s">
        <v>89</v>
      </c>
      <c r="P3" s="60"/>
      <c r="Q3" s="80"/>
      <c r="R3" s="81"/>
      <c r="T3" s="97" t="s">
        <v>70</v>
      </c>
      <c r="U3" s="98" t="e">
        <f>YEAR($A$5)-18</f>
        <v>#VALUE!</v>
      </c>
      <c r="W3" s="188"/>
    </row>
    <row r="4" spans="1:23" s="2" customFormat="1" ht="12.75">
      <c r="A4" s="39" t="s">
        <v>73</v>
      </c>
      <c r="B4" s="39"/>
      <c r="C4" s="179" t="s">
        <v>151</v>
      </c>
      <c r="D4" s="38" t="s">
        <v>74</v>
      </c>
      <c r="E4" s="82"/>
      <c r="F4" s="82"/>
      <c r="G4" s="82" t="s">
        <v>76</v>
      </c>
      <c r="H4" s="38"/>
      <c r="I4" s="61"/>
      <c r="J4" s="40" t="s">
        <v>75</v>
      </c>
      <c r="K4" s="83"/>
      <c r="L4" s="84"/>
      <c r="M4" s="84"/>
      <c r="N4" s="84"/>
      <c r="O4" s="83"/>
      <c r="P4" s="62"/>
      <c r="Q4" s="62"/>
      <c r="R4" s="85"/>
      <c r="T4" s="97" t="s">
        <v>71</v>
      </c>
      <c r="U4" s="98" t="e">
        <f>YEAR($A$5)-13</f>
        <v>#VALUE!</v>
      </c>
      <c r="W4" s="188"/>
    </row>
    <row r="5" spans="1:23" s="2" customFormat="1" ht="13.5" thickBot="1">
      <c r="A5" s="385" t="str">
        <f>PODESAVANJE!$A$10</f>
        <v>21.08.2010. god.</v>
      </c>
      <c r="B5" s="385"/>
      <c r="C5" s="49" t="str">
        <f>PODESAVANJE!$C$10</f>
        <v>Beograd, OTK Beograd</v>
      </c>
      <c r="D5" s="50" t="str">
        <f>PODESAVANJE!$D$10</f>
        <v>III</v>
      </c>
      <c r="E5" s="50"/>
      <c r="F5" s="50"/>
      <c r="G5" s="50" t="str">
        <f>PODESAVANJE!$A$12</f>
        <v>16 god</v>
      </c>
      <c r="H5" s="50"/>
      <c r="I5" s="86"/>
      <c r="J5" s="43">
        <f>PODESAVANJE!$E$10</f>
        <v>0</v>
      </c>
      <c r="K5" s="87"/>
      <c r="L5" s="43"/>
      <c r="M5" s="43"/>
      <c r="N5" s="43"/>
      <c r="O5" s="87"/>
      <c r="P5" s="50"/>
      <c r="Q5" s="50"/>
      <c r="R5" s="88">
        <f>COUNTA(R7:R134)</f>
        <v>16</v>
      </c>
      <c r="W5" s="188"/>
    </row>
    <row r="6" spans="1:18" ht="30" customHeight="1" thickBot="1">
      <c r="A6" s="63" t="s">
        <v>79</v>
      </c>
      <c r="B6" s="64" t="s">
        <v>82</v>
      </c>
      <c r="C6" s="64" t="s">
        <v>78</v>
      </c>
      <c r="D6" s="64" t="s">
        <v>77</v>
      </c>
      <c r="E6" s="99" t="s">
        <v>152</v>
      </c>
      <c r="F6" s="65"/>
      <c r="G6" s="65"/>
      <c r="H6" s="66" t="s">
        <v>83</v>
      </c>
      <c r="I6" s="66"/>
      <c r="J6" s="65"/>
      <c r="K6" s="89"/>
      <c r="L6" s="68"/>
      <c r="M6" s="67" t="s">
        <v>1</v>
      </c>
      <c r="N6" s="68"/>
      <c r="O6" s="64" t="s">
        <v>84</v>
      </c>
      <c r="P6" s="69" t="s">
        <v>85</v>
      </c>
      <c r="Q6" s="90" t="s">
        <v>2</v>
      </c>
      <c r="R6" s="65" t="s">
        <v>86</v>
      </c>
    </row>
    <row r="7" spans="1:23" s="6" customFormat="1" ht="18.75" customHeight="1">
      <c r="A7" s="70">
        <v>1</v>
      </c>
      <c r="B7" s="186" t="s">
        <v>272</v>
      </c>
      <c r="C7" s="186" t="s">
        <v>273</v>
      </c>
      <c r="D7" s="206" t="s">
        <v>274</v>
      </c>
      <c r="E7" s="207" t="s">
        <v>275</v>
      </c>
      <c r="F7" s="91"/>
      <c r="G7" s="91"/>
      <c r="H7" s="54">
        <v>20</v>
      </c>
      <c r="I7" s="175"/>
      <c r="J7" s="55"/>
      <c r="K7" s="72"/>
      <c r="L7" s="92"/>
      <c r="M7" s="93"/>
      <c r="N7" s="92"/>
      <c r="O7" s="227" t="s">
        <v>386</v>
      </c>
      <c r="P7" s="54">
        <v>20</v>
      </c>
      <c r="Q7" s="94"/>
      <c r="R7" s="55">
        <v>1</v>
      </c>
      <c r="V7" s="6" t="str">
        <f>F$7&amp;" "&amp;E$7</f>
        <v> 01.01.1994.</v>
      </c>
      <c r="W7" s="189" t="str">
        <f>B7&amp;" "&amp;C7</f>
        <v>Barbarez Aleksa</v>
      </c>
    </row>
    <row r="8" spans="1:23" s="6" customFormat="1" ht="18.75" customHeight="1">
      <c r="A8" s="70">
        <v>2</v>
      </c>
      <c r="B8" s="186" t="s">
        <v>209</v>
      </c>
      <c r="C8" s="186" t="s">
        <v>210</v>
      </c>
      <c r="D8" s="206" t="s">
        <v>211</v>
      </c>
      <c r="E8" s="208" t="s">
        <v>212</v>
      </c>
      <c r="F8" s="177"/>
      <c r="G8" s="178"/>
      <c r="H8" s="54">
        <v>27</v>
      </c>
      <c r="I8" s="54"/>
      <c r="J8" s="55"/>
      <c r="K8" s="72"/>
      <c r="L8" s="92"/>
      <c r="M8" s="93"/>
      <c r="N8" s="92"/>
      <c r="O8" s="206" t="s">
        <v>386</v>
      </c>
      <c r="P8" s="54">
        <v>27</v>
      </c>
      <c r="Q8" s="94"/>
      <c r="R8" s="55">
        <v>2</v>
      </c>
      <c r="W8" s="189" t="str">
        <f aca="true" t="shared" si="0" ref="W8:W71">B8&amp;" "&amp;C8</f>
        <v>Petrović Miloš</v>
      </c>
    </row>
    <row r="9" spans="1:23" s="6" customFormat="1" ht="18.75" customHeight="1">
      <c r="A9" s="70">
        <v>3</v>
      </c>
      <c r="B9" s="186" t="s">
        <v>347</v>
      </c>
      <c r="C9" s="186" t="s">
        <v>348</v>
      </c>
      <c r="D9" s="206" t="s">
        <v>261</v>
      </c>
      <c r="E9" s="207" t="s">
        <v>349</v>
      </c>
      <c r="F9" s="55"/>
      <c r="G9" s="71"/>
      <c r="H9" s="54">
        <v>34</v>
      </c>
      <c r="I9" s="54"/>
      <c r="J9" s="55"/>
      <c r="K9" s="72"/>
      <c r="L9" s="92"/>
      <c r="M9" s="93"/>
      <c r="N9" s="92"/>
      <c r="O9" s="206" t="s">
        <v>386</v>
      </c>
      <c r="P9" s="54">
        <v>34</v>
      </c>
      <c r="Q9" s="94"/>
      <c r="R9" s="55">
        <v>3</v>
      </c>
      <c r="W9" s="189" t="str">
        <f t="shared" si="0"/>
        <v>Seferin Darko</v>
      </c>
    </row>
    <row r="10" spans="1:23" s="6" customFormat="1" ht="18.75" customHeight="1">
      <c r="A10" s="70">
        <v>4</v>
      </c>
      <c r="B10" s="186" t="s">
        <v>293</v>
      </c>
      <c r="C10" s="186" t="s">
        <v>294</v>
      </c>
      <c r="D10" s="206" t="s">
        <v>252</v>
      </c>
      <c r="E10" s="207" t="s">
        <v>295</v>
      </c>
      <c r="F10" s="91"/>
      <c r="G10" s="91"/>
      <c r="H10" s="54">
        <v>41</v>
      </c>
      <c r="I10" s="54"/>
      <c r="J10" s="55"/>
      <c r="K10" s="72"/>
      <c r="L10" s="92"/>
      <c r="M10" s="93"/>
      <c r="N10" s="92"/>
      <c r="O10" s="206" t="s">
        <v>386</v>
      </c>
      <c r="P10" s="54">
        <v>41</v>
      </c>
      <c r="Q10" s="94"/>
      <c r="R10" s="55">
        <v>4</v>
      </c>
      <c r="W10" s="189" t="str">
        <f t="shared" si="0"/>
        <v>Miljuš Janko</v>
      </c>
    </row>
    <row r="11" spans="1:23" s="6" customFormat="1" ht="18.75" customHeight="1">
      <c r="A11" s="70">
        <v>5</v>
      </c>
      <c r="B11" s="186" t="s">
        <v>256</v>
      </c>
      <c r="C11" s="186" t="s">
        <v>206</v>
      </c>
      <c r="D11" s="206" t="s">
        <v>257</v>
      </c>
      <c r="E11" s="207" t="s">
        <v>258</v>
      </c>
      <c r="F11" s="91"/>
      <c r="G11" s="91"/>
      <c r="H11" s="54">
        <v>42</v>
      </c>
      <c r="I11" s="54"/>
      <c r="J11" s="55"/>
      <c r="K11" s="72"/>
      <c r="L11" s="92"/>
      <c r="M11" s="93"/>
      <c r="N11" s="92"/>
      <c r="O11" s="206" t="s">
        <v>386</v>
      </c>
      <c r="P11" s="54">
        <v>42</v>
      </c>
      <c r="Q11" s="94"/>
      <c r="R11" s="55">
        <v>5</v>
      </c>
      <c r="W11" s="189" t="str">
        <f t="shared" si="0"/>
        <v>Kaić Luka</v>
      </c>
    </row>
    <row r="12" spans="1:23" s="6" customFormat="1" ht="18.75" customHeight="1">
      <c r="A12" s="70">
        <v>6</v>
      </c>
      <c r="B12" s="186" t="s">
        <v>228</v>
      </c>
      <c r="C12" s="186" t="s">
        <v>229</v>
      </c>
      <c r="D12" s="206" t="s">
        <v>221</v>
      </c>
      <c r="E12" s="207" t="s">
        <v>230</v>
      </c>
      <c r="F12" s="91"/>
      <c r="G12" s="91"/>
      <c r="H12" s="54">
        <v>51</v>
      </c>
      <c r="I12" s="54"/>
      <c r="J12" s="55"/>
      <c r="K12" s="72"/>
      <c r="L12" s="92"/>
      <c r="M12" s="93"/>
      <c r="N12" s="92"/>
      <c r="O12" s="206" t="s">
        <v>386</v>
      </c>
      <c r="P12" s="54">
        <v>51</v>
      </c>
      <c r="Q12" s="94"/>
      <c r="R12" s="55">
        <v>6</v>
      </c>
      <c r="W12" s="189" t="str">
        <f t="shared" si="0"/>
        <v>Subotić Vuk</v>
      </c>
    </row>
    <row r="13" spans="1:23" s="6" customFormat="1" ht="18.75" customHeight="1">
      <c r="A13" s="70">
        <v>7</v>
      </c>
      <c r="B13" s="186" t="s">
        <v>266</v>
      </c>
      <c r="C13" s="186" t="s">
        <v>203</v>
      </c>
      <c r="D13" s="206" t="s">
        <v>267</v>
      </c>
      <c r="E13" s="207" t="s">
        <v>268</v>
      </c>
      <c r="F13" s="91"/>
      <c r="G13" s="91"/>
      <c r="H13" s="54">
        <v>66</v>
      </c>
      <c r="I13" s="54"/>
      <c r="J13" s="55"/>
      <c r="K13" s="72"/>
      <c r="L13" s="92"/>
      <c r="M13" s="93"/>
      <c r="N13" s="92"/>
      <c r="O13" s="206" t="s">
        <v>386</v>
      </c>
      <c r="P13" s="54">
        <v>66</v>
      </c>
      <c r="Q13" s="94"/>
      <c r="R13" s="55">
        <v>7</v>
      </c>
      <c r="W13" s="189" t="str">
        <f t="shared" si="0"/>
        <v>Vukalović Marko</v>
      </c>
    </row>
    <row r="14" spans="1:23" s="6" customFormat="1" ht="18.75" customHeight="1">
      <c r="A14" s="70">
        <v>8</v>
      </c>
      <c r="B14" s="186" t="s">
        <v>205</v>
      </c>
      <c r="C14" s="186" t="s">
        <v>206</v>
      </c>
      <c r="D14" s="206" t="s">
        <v>207</v>
      </c>
      <c r="E14" s="207" t="s">
        <v>208</v>
      </c>
      <c r="F14" s="91"/>
      <c r="G14" s="91"/>
      <c r="H14" s="54">
        <v>67</v>
      </c>
      <c r="I14" s="54"/>
      <c r="J14" s="55"/>
      <c r="K14" s="72"/>
      <c r="L14" s="92"/>
      <c r="M14" s="93"/>
      <c r="N14" s="92"/>
      <c r="O14" s="206" t="s">
        <v>386</v>
      </c>
      <c r="P14" s="54">
        <v>67</v>
      </c>
      <c r="Q14" s="94"/>
      <c r="R14" s="55">
        <v>8</v>
      </c>
      <c r="W14" s="189" t="str">
        <f t="shared" si="0"/>
        <v>Sučević Luka</v>
      </c>
    </row>
    <row r="15" spans="1:23" s="6" customFormat="1" ht="18.75" customHeight="1">
      <c r="A15" s="70">
        <v>9</v>
      </c>
      <c r="B15" s="186" t="s">
        <v>220</v>
      </c>
      <c r="C15" s="186" t="s">
        <v>203</v>
      </c>
      <c r="D15" s="206" t="s">
        <v>221</v>
      </c>
      <c r="E15" s="207" t="s">
        <v>222</v>
      </c>
      <c r="F15" s="91"/>
      <c r="G15" s="91"/>
      <c r="H15" s="54">
        <v>79</v>
      </c>
      <c r="I15" s="54"/>
      <c r="J15" s="55"/>
      <c r="K15" s="72"/>
      <c r="L15" s="92"/>
      <c r="M15" s="93"/>
      <c r="N15" s="92"/>
      <c r="O15" s="206" t="s">
        <v>386</v>
      </c>
      <c r="P15" s="54">
        <v>79</v>
      </c>
      <c r="Q15" s="94"/>
      <c r="R15" s="55">
        <v>9</v>
      </c>
      <c r="W15" s="189" t="str">
        <f t="shared" si="0"/>
        <v>Cvetković Marko</v>
      </c>
    </row>
    <row r="16" spans="1:23" s="6" customFormat="1" ht="18.75" customHeight="1">
      <c r="A16" s="70">
        <v>10</v>
      </c>
      <c r="B16" s="186" t="s">
        <v>192</v>
      </c>
      <c r="C16" s="186" t="s">
        <v>191</v>
      </c>
      <c r="D16" s="206" t="s">
        <v>193</v>
      </c>
      <c r="E16" s="207" t="s">
        <v>194</v>
      </c>
      <c r="F16" s="91"/>
      <c r="G16" s="91"/>
      <c r="H16" s="54">
        <v>84</v>
      </c>
      <c r="I16" s="54"/>
      <c r="J16" s="55"/>
      <c r="K16" s="72"/>
      <c r="L16" s="92"/>
      <c r="M16" s="93"/>
      <c r="N16" s="92"/>
      <c r="O16" s="206" t="s">
        <v>386</v>
      </c>
      <c r="P16" s="54">
        <v>84</v>
      </c>
      <c r="Q16" s="94"/>
      <c r="R16" s="55">
        <v>10</v>
      </c>
      <c r="W16" s="189" t="str">
        <f t="shared" si="0"/>
        <v>Radojević Dimitrije</v>
      </c>
    </row>
    <row r="17" spans="1:23" s="6" customFormat="1" ht="18.75" customHeight="1">
      <c r="A17" s="70">
        <v>11</v>
      </c>
      <c r="B17" s="186" t="s">
        <v>263</v>
      </c>
      <c r="C17" s="186" t="s">
        <v>264</v>
      </c>
      <c r="D17" s="206" t="s">
        <v>261</v>
      </c>
      <c r="E17" s="207" t="s">
        <v>265</v>
      </c>
      <c r="F17" s="91"/>
      <c r="G17" s="91"/>
      <c r="H17" s="54">
        <v>85</v>
      </c>
      <c r="I17" s="54"/>
      <c r="J17" s="55"/>
      <c r="K17" s="72"/>
      <c r="L17" s="92"/>
      <c r="M17" s="93"/>
      <c r="N17" s="92"/>
      <c r="O17" s="206" t="s">
        <v>386</v>
      </c>
      <c r="P17" s="54">
        <v>85</v>
      </c>
      <c r="Q17" s="94"/>
      <c r="R17" s="55">
        <v>11</v>
      </c>
      <c r="W17" s="189" t="str">
        <f t="shared" si="0"/>
        <v>Matićević Aranđel</v>
      </c>
    </row>
    <row r="18" spans="1:23" s="6" customFormat="1" ht="18.75" customHeight="1">
      <c r="A18" s="70">
        <v>12</v>
      </c>
      <c r="B18" s="186" t="s">
        <v>381</v>
      </c>
      <c r="C18" s="186" t="s">
        <v>214</v>
      </c>
      <c r="D18" s="206" t="s">
        <v>330</v>
      </c>
      <c r="E18" s="207"/>
      <c r="F18" s="91"/>
      <c r="G18" s="91"/>
      <c r="H18" s="54">
        <v>91</v>
      </c>
      <c r="I18" s="54"/>
      <c r="J18" s="55"/>
      <c r="K18" s="72"/>
      <c r="L18" s="92"/>
      <c r="M18" s="93"/>
      <c r="N18" s="92"/>
      <c r="O18" s="206" t="s">
        <v>385</v>
      </c>
      <c r="P18" s="54">
        <v>91</v>
      </c>
      <c r="Q18" s="94"/>
      <c r="R18" s="55">
        <v>12</v>
      </c>
      <c r="W18" s="189" t="str">
        <f t="shared" si="0"/>
        <v>Janackovic Nikola</v>
      </c>
    </row>
    <row r="19" spans="1:23" s="6" customFormat="1" ht="18.75" customHeight="1">
      <c r="A19" s="70">
        <v>13</v>
      </c>
      <c r="B19" s="186" t="s">
        <v>284</v>
      </c>
      <c r="C19" s="186" t="s">
        <v>285</v>
      </c>
      <c r="D19" s="206" t="s">
        <v>286</v>
      </c>
      <c r="E19" s="207" t="s">
        <v>287</v>
      </c>
      <c r="F19" s="91"/>
      <c r="G19" s="91"/>
      <c r="H19" s="54">
        <v>100</v>
      </c>
      <c r="I19" s="54"/>
      <c r="J19" s="55"/>
      <c r="K19" s="72"/>
      <c r="L19" s="92"/>
      <c r="M19" s="93"/>
      <c r="N19" s="92"/>
      <c r="O19" s="206" t="s">
        <v>386</v>
      </c>
      <c r="P19" s="54">
        <v>100</v>
      </c>
      <c r="Q19" s="94"/>
      <c r="R19" s="55">
        <v>13</v>
      </c>
      <c r="W19" s="189" t="str">
        <f t="shared" si="0"/>
        <v>Pantelić Vladimir</v>
      </c>
    </row>
    <row r="20" spans="1:23" s="6" customFormat="1" ht="18.75" customHeight="1">
      <c r="A20" s="70">
        <v>14</v>
      </c>
      <c r="B20" s="186" t="s">
        <v>238</v>
      </c>
      <c r="C20" s="186" t="s">
        <v>239</v>
      </c>
      <c r="D20" s="206" t="s">
        <v>240</v>
      </c>
      <c r="E20" s="208" t="s">
        <v>241</v>
      </c>
      <c r="F20" s="177"/>
      <c r="G20" s="178"/>
      <c r="H20" s="54">
        <v>106</v>
      </c>
      <c r="I20" s="54"/>
      <c r="J20" s="55"/>
      <c r="K20" s="72"/>
      <c r="L20" s="92"/>
      <c r="M20" s="93"/>
      <c r="N20" s="92"/>
      <c r="O20" s="206" t="s">
        <v>386</v>
      </c>
      <c r="P20" s="54">
        <v>106</v>
      </c>
      <c r="Q20" s="94"/>
      <c r="R20" s="55">
        <v>14</v>
      </c>
      <c r="W20" s="189" t="str">
        <f t="shared" si="0"/>
        <v>Borovčanin Marijo</v>
      </c>
    </row>
    <row r="21" spans="1:23" s="6" customFormat="1" ht="18.75" customHeight="1">
      <c r="A21" s="70">
        <v>15</v>
      </c>
      <c r="B21" s="186" t="s">
        <v>313</v>
      </c>
      <c r="C21" s="186" t="s">
        <v>200</v>
      </c>
      <c r="D21" s="206" t="s">
        <v>215</v>
      </c>
      <c r="E21" s="207" t="s">
        <v>314</v>
      </c>
      <c r="F21" s="91"/>
      <c r="G21" s="91"/>
      <c r="H21" s="54">
        <v>113</v>
      </c>
      <c r="I21" s="54"/>
      <c r="J21" s="55"/>
      <c r="K21" s="72"/>
      <c r="L21" s="92"/>
      <c r="M21" s="93"/>
      <c r="N21" s="92"/>
      <c r="O21" s="206" t="s">
        <v>386</v>
      </c>
      <c r="P21" s="54">
        <v>113</v>
      </c>
      <c r="Q21" s="94"/>
      <c r="R21" s="55">
        <v>15</v>
      </c>
      <c r="W21" s="189" t="str">
        <f t="shared" si="0"/>
        <v>Pavlović Andrija</v>
      </c>
    </row>
    <row r="22" spans="1:23" s="6" customFormat="1" ht="18.75" customHeight="1">
      <c r="A22" s="70">
        <v>16</v>
      </c>
      <c r="B22" s="186" t="s">
        <v>291</v>
      </c>
      <c r="C22" s="186" t="s">
        <v>206</v>
      </c>
      <c r="D22" s="206" t="s">
        <v>232</v>
      </c>
      <c r="E22" s="207" t="s">
        <v>292</v>
      </c>
      <c r="F22" s="91"/>
      <c r="G22" s="91"/>
      <c r="H22" s="54">
        <v>115</v>
      </c>
      <c r="I22" s="54"/>
      <c r="J22" s="55"/>
      <c r="K22" s="72"/>
      <c r="L22" s="92"/>
      <c r="M22" s="93"/>
      <c r="N22" s="92"/>
      <c r="O22" s="206" t="s">
        <v>386</v>
      </c>
      <c r="P22" s="54">
        <v>115</v>
      </c>
      <c r="Q22" s="94"/>
      <c r="R22" s="55">
        <v>16</v>
      </c>
      <c r="W22" s="189" t="str">
        <f t="shared" si="0"/>
        <v>Stojković Luka</v>
      </c>
    </row>
    <row r="23" spans="1:23" s="6" customFormat="1" ht="18.75" customHeight="1">
      <c r="A23" s="70">
        <v>17</v>
      </c>
      <c r="B23" s="186" t="s">
        <v>280</v>
      </c>
      <c r="C23" s="186" t="s">
        <v>203</v>
      </c>
      <c r="D23" s="206" t="s">
        <v>193</v>
      </c>
      <c r="E23" s="207" t="s">
        <v>281</v>
      </c>
      <c r="F23" s="91"/>
      <c r="G23" s="91"/>
      <c r="H23" s="54">
        <v>120</v>
      </c>
      <c r="I23" s="54"/>
      <c r="J23" s="55"/>
      <c r="K23" s="72"/>
      <c r="L23" s="92"/>
      <c r="M23" s="93"/>
      <c r="N23" s="92"/>
      <c r="O23" s="206" t="s">
        <v>386</v>
      </c>
      <c r="P23" s="54">
        <v>120</v>
      </c>
      <c r="Q23" s="94"/>
      <c r="R23" s="55"/>
      <c r="W23" s="189" t="str">
        <f t="shared" si="0"/>
        <v>Otašević Marko</v>
      </c>
    </row>
    <row r="24" spans="1:23" s="6" customFormat="1" ht="18.75" customHeight="1">
      <c r="A24" s="70">
        <v>18</v>
      </c>
      <c r="B24" s="186" t="s">
        <v>269</v>
      </c>
      <c r="C24" s="186" t="s">
        <v>226</v>
      </c>
      <c r="D24" s="206" t="s">
        <v>270</v>
      </c>
      <c r="E24" s="207" t="s">
        <v>271</v>
      </c>
      <c r="F24" s="55"/>
      <c r="G24" s="71"/>
      <c r="H24" s="54">
        <v>126</v>
      </c>
      <c r="I24" s="54"/>
      <c r="J24" s="55"/>
      <c r="K24" s="72"/>
      <c r="L24" s="92"/>
      <c r="M24" s="93"/>
      <c r="N24" s="92"/>
      <c r="O24" s="206" t="s">
        <v>386</v>
      </c>
      <c r="P24" s="54">
        <v>126</v>
      </c>
      <c r="Q24" s="94"/>
      <c r="R24" s="55"/>
      <c r="W24" s="189" t="str">
        <f t="shared" si="0"/>
        <v>Kocić Aleksandar</v>
      </c>
    </row>
    <row r="25" spans="1:23" s="6" customFormat="1" ht="18.75" customHeight="1">
      <c r="A25" s="70">
        <v>19</v>
      </c>
      <c r="B25" s="186" t="s">
        <v>213</v>
      </c>
      <c r="C25" s="186" t="s">
        <v>214</v>
      </c>
      <c r="D25" s="206" t="s">
        <v>215</v>
      </c>
      <c r="E25" s="208" t="s">
        <v>216</v>
      </c>
      <c r="F25" s="177"/>
      <c r="G25" s="178"/>
      <c r="H25" s="54">
        <v>131</v>
      </c>
      <c r="I25" s="54"/>
      <c r="J25" s="55"/>
      <c r="K25" s="72"/>
      <c r="L25" s="92"/>
      <c r="M25" s="93"/>
      <c r="N25" s="92"/>
      <c r="O25" s="206" t="s">
        <v>386</v>
      </c>
      <c r="P25" s="54">
        <v>131</v>
      </c>
      <c r="Q25" s="94"/>
      <c r="R25" s="55"/>
      <c r="W25" s="189" t="str">
        <f t="shared" si="0"/>
        <v>Seleš Nikola</v>
      </c>
    </row>
    <row r="26" spans="1:23" s="6" customFormat="1" ht="18.75" customHeight="1">
      <c r="A26" s="70">
        <v>20</v>
      </c>
      <c r="B26" s="222" t="s">
        <v>359</v>
      </c>
      <c r="C26" s="222" t="s">
        <v>360</v>
      </c>
      <c r="D26" s="206" t="s">
        <v>193</v>
      </c>
      <c r="E26" s="224" t="s">
        <v>366</v>
      </c>
      <c r="F26" s="55"/>
      <c r="G26" s="71"/>
      <c r="H26" s="54">
        <v>146</v>
      </c>
      <c r="I26" s="54"/>
      <c r="J26" s="55"/>
      <c r="K26" s="72"/>
      <c r="L26" s="92"/>
      <c r="M26" s="93"/>
      <c r="N26" s="92"/>
      <c r="O26" s="206" t="s">
        <v>386</v>
      </c>
      <c r="P26" s="54">
        <v>146</v>
      </c>
      <c r="Q26" s="94"/>
      <c r="R26" s="55"/>
      <c r="W26" s="189" t="str">
        <f t="shared" si="0"/>
        <v>Naskovic Filip</v>
      </c>
    </row>
    <row r="27" spans="1:23" s="6" customFormat="1" ht="18.75" customHeight="1">
      <c r="A27" s="70">
        <v>21</v>
      </c>
      <c r="B27" s="186" t="s">
        <v>344</v>
      </c>
      <c r="C27" s="186" t="s">
        <v>210</v>
      </c>
      <c r="D27" s="206" t="s">
        <v>345</v>
      </c>
      <c r="E27" s="207" t="s">
        <v>346</v>
      </c>
      <c r="F27" s="55"/>
      <c r="G27" s="71"/>
      <c r="H27" s="54">
        <v>151</v>
      </c>
      <c r="I27" s="54"/>
      <c r="J27" s="55"/>
      <c r="K27" s="72"/>
      <c r="L27" s="92"/>
      <c r="M27" s="93"/>
      <c r="N27" s="92"/>
      <c r="O27" s="206" t="s">
        <v>386</v>
      </c>
      <c r="P27" s="54">
        <v>151</v>
      </c>
      <c r="Q27" s="94"/>
      <c r="R27" s="55"/>
      <c r="W27" s="189" t="str">
        <f t="shared" si="0"/>
        <v>Obrenović Miloš</v>
      </c>
    </row>
    <row r="28" spans="1:23" s="6" customFormat="1" ht="18.75" customHeight="1">
      <c r="A28" s="70">
        <v>22</v>
      </c>
      <c r="B28" s="186" t="s">
        <v>209</v>
      </c>
      <c r="C28" s="186" t="s">
        <v>203</v>
      </c>
      <c r="D28" s="206" t="s">
        <v>197</v>
      </c>
      <c r="E28" s="207" t="s">
        <v>242</v>
      </c>
      <c r="F28" s="91"/>
      <c r="G28" s="91"/>
      <c r="H28" s="54">
        <v>173</v>
      </c>
      <c r="I28" s="54"/>
      <c r="J28" s="55"/>
      <c r="K28" s="72"/>
      <c r="L28" s="92"/>
      <c r="M28" s="93"/>
      <c r="N28" s="92"/>
      <c r="O28" s="206" t="s">
        <v>386</v>
      </c>
      <c r="P28" s="54">
        <v>173</v>
      </c>
      <c r="Q28" s="94"/>
      <c r="R28" s="55"/>
      <c r="W28" s="189" t="str">
        <f t="shared" si="0"/>
        <v>Petrović Marko</v>
      </c>
    </row>
    <row r="29" spans="1:23" s="6" customFormat="1" ht="18.75" customHeight="1">
      <c r="A29" s="70">
        <v>23</v>
      </c>
      <c r="B29" s="186" t="s">
        <v>251</v>
      </c>
      <c r="C29" s="186" t="s">
        <v>210</v>
      </c>
      <c r="D29" s="206" t="s">
        <v>252</v>
      </c>
      <c r="E29" s="208" t="s">
        <v>253</v>
      </c>
      <c r="F29" s="177"/>
      <c r="G29" s="178"/>
      <c r="H29" s="54">
        <v>177</v>
      </c>
      <c r="I29" s="54"/>
      <c r="J29" s="55"/>
      <c r="K29" s="72"/>
      <c r="L29" s="92"/>
      <c r="M29" s="93"/>
      <c r="N29" s="92"/>
      <c r="O29" s="206" t="s">
        <v>386</v>
      </c>
      <c r="P29" s="54">
        <v>177</v>
      </c>
      <c r="Q29" s="94"/>
      <c r="R29" s="55"/>
      <c r="W29" s="189" t="str">
        <f t="shared" si="0"/>
        <v>Kovačević Miloš</v>
      </c>
    </row>
    <row r="30" spans="1:23" s="6" customFormat="1" ht="18.75" customHeight="1">
      <c r="A30" s="70">
        <v>24</v>
      </c>
      <c r="B30" s="222" t="s">
        <v>375</v>
      </c>
      <c r="C30" s="222" t="s">
        <v>376</v>
      </c>
      <c r="D30" s="206" t="s">
        <v>197</v>
      </c>
      <c r="E30" s="207" t="s">
        <v>380</v>
      </c>
      <c r="F30" s="55"/>
      <c r="G30" s="71"/>
      <c r="H30" s="54">
        <v>187</v>
      </c>
      <c r="I30" s="54"/>
      <c r="J30" s="55"/>
      <c r="K30" s="72"/>
      <c r="L30" s="92"/>
      <c r="M30" s="93"/>
      <c r="N30" s="92"/>
      <c r="O30" s="206" t="s">
        <v>386</v>
      </c>
      <c r="P30" s="54">
        <v>187</v>
      </c>
      <c r="Q30" s="94"/>
      <c r="R30" s="55"/>
      <c r="W30" s="189" t="str">
        <f t="shared" si="0"/>
        <v>Ilic Ilija</v>
      </c>
    </row>
    <row r="31" spans="1:23" s="6" customFormat="1" ht="18.75" customHeight="1">
      <c r="A31" s="70">
        <v>25</v>
      </c>
      <c r="B31" s="186" t="s">
        <v>223</v>
      </c>
      <c r="C31" s="186" t="s">
        <v>200</v>
      </c>
      <c r="D31" s="206" t="s">
        <v>221</v>
      </c>
      <c r="E31" s="207" t="s">
        <v>224</v>
      </c>
      <c r="F31" s="91"/>
      <c r="G31" s="91"/>
      <c r="H31" s="54">
        <v>188</v>
      </c>
      <c r="I31" s="54"/>
      <c r="J31" s="55"/>
      <c r="K31" s="72"/>
      <c r="L31" s="92"/>
      <c r="M31" s="93"/>
      <c r="N31" s="92"/>
      <c r="O31" s="206" t="s">
        <v>386</v>
      </c>
      <c r="P31" s="54">
        <v>188</v>
      </c>
      <c r="Q31" s="94"/>
      <c r="R31" s="55"/>
      <c r="W31" s="189" t="str">
        <f t="shared" si="0"/>
        <v>Terzić Andrija</v>
      </c>
    </row>
    <row r="32" spans="1:23" s="6" customFormat="1" ht="18.75" customHeight="1">
      <c r="A32" s="70">
        <v>26</v>
      </c>
      <c r="B32" s="186" t="s">
        <v>288</v>
      </c>
      <c r="C32" s="186" t="s">
        <v>289</v>
      </c>
      <c r="D32" s="206" t="s">
        <v>245</v>
      </c>
      <c r="E32" s="207" t="s">
        <v>290</v>
      </c>
      <c r="F32" s="55"/>
      <c r="G32" s="71"/>
      <c r="H32" s="54">
        <v>190</v>
      </c>
      <c r="I32" s="54"/>
      <c r="J32" s="55"/>
      <c r="K32" s="72"/>
      <c r="L32" s="92"/>
      <c r="M32" s="93"/>
      <c r="N32" s="92"/>
      <c r="O32" s="206" t="s">
        <v>386</v>
      </c>
      <c r="P32" s="54">
        <v>190</v>
      </c>
      <c r="Q32" s="94"/>
      <c r="R32" s="55"/>
      <c r="W32" s="189" t="str">
        <f t="shared" si="0"/>
        <v>Miljak Ognjen</v>
      </c>
    </row>
    <row r="33" spans="1:23" s="6" customFormat="1" ht="18.75" customHeight="1">
      <c r="A33" s="70">
        <v>27</v>
      </c>
      <c r="B33" s="186" t="s">
        <v>301</v>
      </c>
      <c r="C33" s="186" t="s">
        <v>302</v>
      </c>
      <c r="D33" s="206" t="s">
        <v>303</v>
      </c>
      <c r="E33" s="207" t="s">
        <v>304</v>
      </c>
      <c r="F33" s="91"/>
      <c r="G33" s="91"/>
      <c r="H33" s="54">
        <v>206</v>
      </c>
      <c r="I33" s="54"/>
      <c r="J33" s="55"/>
      <c r="K33" s="72"/>
      <c r="L33" s="92"/>
      <c r="M33" s="93"/>
      <c r="N33" s="92"/>
      <c r="O33" s="206" t="s">
        <v>386</v>
      </c>
      <c r="P33" s="54">
        <v>206</v>
      </c>
      <c r="Q33" s="94"/>
      <c r="R33" s="55"/>
      <c r="W33" s="189" t="str">
        <f t="shared" si="0"/>
        <v>Perić Dušan</v>
      </c>
    </row>
    <row r="34" spans="1:23" s="6" customFormat="1" ht="18.75" customHeight="1">
      <c r="A34" s="70">
        <v>28</v>
      </c>
      <c r="B34" s="186" t="s">
        <v>217</v>
      </c>
      <c r="C34" s="186" t="s">
        <v>203</v>
      </c>
      <c r="D34" s="206" t="s">
        <v>218</v>
      </c>
      <c r="E34" s="207" t="s">
        <v>219</v>
      </c>
      <c r="F34" s="91"/>
      <c r="G34" s="91"/>
      <c r="H34" s="54">
        <v>219</v>
      </c>
      <c r="I34" s="54"/>
      <c r="J34" s="55"/>
      <c r="K34" s="72"/>
      <c r="L34" s="92"/>
      <c r="M34" s="93"/>
      <c r="N34" s="92"/>
      <c r="O34" s="206" t="s">
        <v>386</v>
      </c>
      <c r="P34" s="54">
        <v>219</v>
      </c>
      <c r="Q34" s="94"/>
      <c r="R34" s="55"/>
      <c r="W34" s="189" t="str">
        <f t="shared" si="0"/>
        <v>Josić Marko</v>
      </c>
    </row>
    <row r="35" spans="1:23" s="6" customFormat="1" ht="18.75" customHeight="1">
      <c r="A35" s="70">
        <v>29</v>
      </c>
      <c r="B35" s="186" t="s">
        <v>282</v>
      </c>
      <c r="C35" s="186" t="s">
        <v>206</v>
      </c>
      <c r="D35" s="206" t="s">
        <v>193</v>
      </c>
      <c r="E35" s="207" t="s">
        <v>283</v>
      </c>
      <c r="F35" s="91"/>
      <c r="G35" s="91"/>
      <c r="H35" s="54">
        <v>222</v>
      </c>
      <c r="I35" s="54"/>
      <c r="J35" s="55"/>
      <c r="K35" s="72"/>
      <c r="L35" s="92"/>
      <c r="M35" s="93"/>
      <c r="N35" s="92"/>
      <c r="O35" s="206" t="s">
        <v>386</v>
      </c>
      <c r="P35" s="54">
        <v>222</v>
      </c>
      <c r="Q35" s="94"/>
      <c r="R35" s="55"/>
      <c r="W35" s="189" t="str">
        <f t="shared" si="0"/>
        <v>Mićović Luka</v>
      </c>
    </row>
    <row r="36" spans="1:23" s="6" customFormat="1" ht="18.75" customHeight="1">
      <c r="A36" s="70">
        <v>30</v>
      </c>
      <c r="B36" s="186" t="s">
        <v>383</v>
      </c>
      <c r="C36" s="186" t="s">
        <v>203</v>
      </c>
      <c r="D36" s="206" t="s">
        <v>384</v>
      </c>
      <c r="E36" s="207"/>
      <c r="F36" s="91"/>
      <c r="G36" s="91"/>
      <c r="H36" s="54">
        <v>223</v>
      </c>
      <c r="I36" s="54"/>
      <c r="J36" s="55"/>
      <c r="K36" s="72"/>
      <c r="L36" s="92"/>
      <c r="M36" s="93"/>
      <c r="N36" s="92"/>
      <c r="O36" s="206" t="s">
        <v>385</v>
      </c>
      <c r="P36" s="54">
        <v>223</v>
      </c>
      <c r="Q36" s="94"/>
      <c r="R36" s="55"/>
      <c r="W36" s="189" t="str">
        <f t="shared" si="0"/>
        <v>Bojovic Marko</v>
      </c>
    </row>
    <row r="37" spans="1:23" s="6" customFormat="1" ht="18.75" customHeight="1">
      <c r="A37" s="70">
        <v>31</v>
      </c>
      <c r="B37" s="186" t="s">
        <v>291</v>
      </c>
      <c r="C37" s="186" t="s">
        <v>315</v>
      </c>
      <c r="D37" s="206" t="s">
        <v>316</v>
      </c>
      <c r="E37" s="207" t="s">
        <v>317</v>
      </c>
      <c r="F37" s="91"/>
      <c r="G37" s="91"/>
      <c r="H37" s="54">
        <v>228</v>
      </c>
      <c r="I37" s="54"/>
      <c r="J37" s="55"/>
      <c r="K37" s="72"/>
      <c r="L37" s="92"/>
      <c r="M37" s="93"/>
      <c r="N37" s="92"/>
      <c r="O37" s="206" t="s">
        <v>386</v>
      </c>
      <c r="P37" s="54">
        <v>228</v>
      </c>
      <c r="Q37" s="94"/>
      <c r="R37" s="55"/>
      <c r="W37" s="189" t="str">
        <f t="shared" si="0"/>
        <v>Stojković Lazar</v>
      </c>
    </row>
    <row r="38" spans="1:23" s="6" customFormat="1" ht="18.75" customHeight="1">
      <c r="A38" s="70">
        <v>32</v>
      </c>
      <c r="B38" s="186" t="s">
        <v>321</v>
      </c>
      <c r="C38" s="186" t="s">
        <v>322</v>
      </c>
      <c r="D38" s="206" t="s">
        <v>261</v>
      </c>
      <c r="E38" s="207" t="s">
        <v>323</v>
      </c>
      <c r="F38" s="91"/>
      <c r="G38" s="91"/>
      <c r="H38" s="54">
        <v>233</v>
      </c>
      <c r="I38" s="54"/>
      <c r="J38" s="55"/>
      <c r="K38" s="72"/>
      <c r="L38" s="92"/>
      <c r="M38" s="93"/>
      <c r="N38" s="92"/>
      <c r="O38" s="206" t="s">
        <v>386</v>
      </c>
      <c r="P38" s="54">
        <v>233</v>
      </c>
      <c r="Q38" s="94"/>
      <c r="R38" s="55"/>
      <c r="W38" s="189" t="str">
        <f t="shared" si="0"/>
        <v>Vignjević Vladan</v>
      </c>
    </row>
    <row r="39" spans="1:23" s="6" customFormat="1" ht="18.75" customHeight="1">
      <c r="A39" s="70">
        <v>33</v>
      </c>
      <c r="B39" s="186" t="s">
        <v>352</v>
      </c>
      <c r="C39" s="186" t="s">
        <v>203</v>
      </c>
      <c r="D39" s="206" t="s">
        <v>353</v>
      </c>
      <c r="E39" s="207" t="s">
        <v>354</v>
      </c>
      <c r="F39" s="55"/>
      <c r="G39" s="71"/>
      <c r="H39" s="54">
        <v>251</v>
      </c>
      <c r="I39" s="54"/>
      <c r="J39" s="55"/>
      <c r="K39" s="72"/>
      <c r="L39" s="92"/>
      <c r="M39" s="93"/>
      <c r="N39" s="92"/>
      <c r="O39" s="206" t="s">
        <v>386</v>
      </c>
      <c r="P39" s="54">
        <v>251</v>
      </c>
      <c r="Q39" s="94"/>
      <c r="R39" s="55"/>
      <c r="W39" s="189" t="str">
        <f t="shared" si="0"/>
        <v>Vilotić Marko</v>
      </c>
    </row>
    <row r="40" spans="1:23" s="6" customFormat="1" ht="18.75" customHeight="1">
      <c r="A40" s="70">
        <v>34</v>
      </c>
      <c r="B40" s="186" t="s">
        <v>195</v>
      </c>
      <c r="C40" s="186" t="s">
        <v>196</v>
      </c>
      <c r="D40" s="206" t="s">
        <v>197</v>
      </c>
      <c r="E40" s="207" t="s">
        <v>198</v>
      </c>
      <c r="F40" s="91"/>
      <c r="G40" s="91"/>
      <c r="H40" s="54">
        <v>262</v>
      </c>
      <c r="I40" s="54"/>
      <c r="J40" s="55"/>
      <c r="K40" s="72"/>
      <c r="L40" s="92"/>
      <c r="M40" s="93"/>
      <c r="N40" s="92"/>
      <c r="O40" s="206" t="s">
        <v>386</v>
      </c>
      <c r="P40" s="54">
        <v>262</v>
      </c>
      <c r="Q40" s="94"/>
      <c r="R40" s="55"/>
      <c r="W40" s="189" t="str">
        <f t="shared" si="0"/>
        <v>Laban-Sarman Antoni</v>
      </c>
    </row>
    <row r="41" spans="1:23" s="6" customFormat="1" ht="18.75" customHeight="1">
      <c r="A41" s="70">
        <v>35</v>
      </c>
      <c r="B41" s="186" t="s">
        <v>243</v>
      </c>
      <c r="C41" s="186" t="s">
        <v>244</v>
      </c>
      <c r="D41" s="206" t="s">
        <v>245</v>
      </c>
      <c r="E41" s="209" t="s">
        <v>246</v>
      </c>
      <c r="F41" s="91"/>
      <c r="G41" s="91"/>
      <c r="H41" s="54">
        <v>263</v>
      </c>
      <c r="I41" s="54"/>
      <c r="J41" s="55"/>
      <c r="K41" s="72"/>
      <c r="L41" s="92"/>
      <c r="M41" s="93"/>
      <c r="N41" s="92"/>
      <c r="O41" s="206" t="s">
        <v>386</v>
      </c>
      <c r="P41" s="54">
        <v>263</v>
      </c>
      <c r="Q41" s="94"/>
      <c r="R41" s="55"/>
      <c r="W41" s="189" t="str">
        <f t="shared" si="0"/>
        <v>Perović Vasilije</v>
      </c>
    </row>
    <row r="42" spans="1:23" s="6" customFormat="1" ht="18.75" customHeight="1">
      <c r="A42" s="70">
        <v>36</v>
      </c>
      <c r="B42" s="186" t="s">
        <v>341</v>
      </c>
      <c r="C42" s="186" t="s">
        <v>315</v>
      </c>
      <c r="D42" s="206" t="s">
        <v>342</v>
      </c>
      <c r="E42" s="207" t="s">
        <v>343</v>
      </c>
      <c r="F42" s="55"/>
      <c r="G42" s="71"/>
      <c r="H42" s="54">
        <v>266</v>
      </c>
      <c r="I42" s="54"/>
      <c r="J42" s="55"/>
      <c r="K42" s="72"/>
      <c r="L42" s="92"/>
      <c r="M42" s="93"/>
      <c r="N42" s="92"/>
      <c r="O42" s="206" t="s">
        <v>386</v>
      </c>
      <c r="P42" s="54">
        <v>266</v>
      </c>
      <c r="Q42" s="94"/>
      <c r="R42" s="55"/>
      <c r="W42" s="189" t="str">
        <f t="shared" si="0"/>
        <v>Nikolić Lazar</v>
      </c>
    </row>
    <row r="43" spans="1:23" s="6" customFormat="1" ht="18.75" customHeight="1">
      <c r="A43" s="70">
        <v>37</v>
      </c>
      <c r="B43" s="186" t="s">
        <v>231</v>
      </c>
      <c r="C43" s="186" t="s">
        <v>226</v>
      </c>
      <c r="D43" s="206" t="s">
        <v>232</v>
      </c>
      <c r="E43" s="209" t="s">
        <v>233</v>
      </c>
      <c r="F43" s="91"/>
      <c r="G43" s="91"/>
      <c r="H43" s="54">
        <v>270</v>
      </c>
      <c r="I43" s="54"/>
      <c r="J43" s="55"/>
      <c r="K43" s="72"/>
      <c r="L43" s="92"/>
      <c r="M43" s="93"/>
      <c r="N43" s="92"/>
      <c r="O43" s="206" t="s">
        <v>386</v>
      </c>
      <c r="P43" s="54">
        <v>270</v>
      </c>
      <c r="Q43" s="94"/>
      <c r="R43" s="55"/>
      <c r="W43" s="189" t="str">
        <f t="shared" si="0"/>
        <v>Vučetić Aleksandar</v>
      </c>
    </row>
    <row r="44" spans="1:23" s="6" customFormat="1" ht="18.75" customHeight="1">
      <c r="A44" s="70">
        <v>38</v>
      </c>
      <c r="B44" s="222" t="s">
        <v>365</v>
      </c>
      <c r="C44" s="222" t="s">
        <v>229</v>
      </c>
      <c r="D44" s="206" t="s">
        <v>193</v>
      </c>
      <c r="E44" s="225" t="s">
        <v>370</v>
      </c>
      <c r="F44" s="173"/>
      <c r="G44" s="174"/>
      <c r="H44" s="54">
        <v>285</v>
      </c>
      <c r="I44" s="54"/>
      <c r="J44" s="55"/>
      <c r="K44" s="72"/>
      <c r="L44" s="92"/>
      <c r="M44" s="93"/>
      <c r="N44" s="92"/>
      <c r="O44" s="206" t="s">
        <v>386</v>
      </c>
      <c r="P44" s="54">
        <v>285</v>
      </c>
      <c r="Q44" s="94"/>
      <c r="R44" s="55"/>
      <c r="W44" s="189" t="str">
        <f t="shared" si="0"/>
        <v>Velebit Vuk</v>
      </c>
    </row>
    <row r="45" spans="1:23" s="6" customFormat="1" ht="18.75" customHeight="1">
      <c r="A45" s="70">
        <v>39</v>
      </c>
      <c r="B45" s="186" t="s">
        <v>247</v>
      </c>
      <c r="C45" s="186" t="s">
        <v>248</v>
      </c>
      <c r="D45" s="206" t="s">
        <v>249</v>
      </c>
      <c r="E45" s="208" t="s">
        <v>250</v>
      </c>
      <c r="F45" s="177"/>
      <c r="G45" s="178"/>
      <c r="H45" s="54">
        <v>311</v>
      </c>
      <c r="I45" s="54"/>
      <c r="J45" s="55"/>
      <c r="K45" s="72"/>
      <c r="L45" s="92"/>
      <c r="M45" s="93"/>
      <c r="N45" s="92"/>
      <c r="O45" s="206" t="s">
        <v>386</v>
      </c>
      <c r="P45" s="54">
        <v>311</v>
      </c>
      <c r="Q45" s="94"/>
      <c r="R45" s="55"/>
      <c r="W45" s="189" t="str">
        <f t="shared" si="0"/>
        <v>Ač Danijel</v>
      </c>
    </row>
    <row r="46" spans="1:23" s="6" customFormat="1" ht="18.75" customHeight="1">
      <c r="A46" s="70">
        <v>40</v>
      </c>
      <c r="B46" s="186" t="s">
        <v>202</v>
      </c>
      <c r="C46" s="186" t="s">
        <v>203</v>
      </c>
      <c r="D46" s="206" t="s">
        <v>197</v>
      </c>
      <c r="E46" s="207" t="s">
        <v>204</v>
      </c>
      <c r="F46" s="91"/>
      <c r="G46" s="91"/>
      <c r="H46" s="54">
        <v>327</v>
      </c>
      <c r="I46" s="54"/>
      <c r="J46" s="55"/>
      <c r="K46" s="72"/>
      <c r="L46" s="92"/>
      <c r="M46" s="93"/>
      <c r="N46" s="92"/>
      <c r="O46" s="206" t="s">
        <v>386</v>
      </c>
      <c r="P46" s="54">
        <v>327</v>
      </c>
      <c r="Q46" s="94"/>
      <c r="R46" s="55"/>
      <c r="W46" s="189" t="str">
        <f t="shared" si="0"/>
        <v>Stevanković Marko</v>
      </c>
    </row>
    <row r="47" spans="1:23" s="6" customFormat="1" ht="18.75" customHeight="1">
      <c r="A47" s="70">
        <v>41</v>
      </c>
      <c r="B47" s="222" t="s">
        <v>325</v>
      </c>
      <c r="C47" s="222" t="s">
        <v>326</v>
      </c>
      <c r="D47" s="206" t="s">
        <v>330</v>
      </c>
      <c r="E47" s="207" t="s">
        <v>334</v>
      </c>
      <c r="F47" s="55"/>
      <c r="G47" s="71"/>
      <c r="H47" s="54">
        <v>336</v>
      </c>
      <c r="I47" s="54"/>
      <c r="J47" s="55"/>
      <c r="K47" s="72"/>
      <c r="L47" s="92"/>
      <c r="M47" s="93"/>
      <c r="N47" s="92"/>
      <c r="O47" s="206" t="s">
        <v>386</v>
      </c>
      <c r="P47" s="54">
        <v>336</v>
      </c>
      <c r="Q47" s="94"/>
      <c r="R47" s="55"/>
      <c r="W47" s="189" t="str">
        <f t="shared" si="0"/>
        <v>Bulic Pavle</v>
      </c>
    </row>
    <row r="48" spans="1:23" s="6" customFormat="1" ht="18.75" customHeight="1">
      <c r="A48" s="70">
        <v>42</v>
      </c>
      <c r="B48" s="222" t="s">
        <v>374</v>
      </c>
      <c r="C48" s="222" t="s">
        <v>203</v>
      </c>
      <c r="D48" s="206" t="s">
        <v>197</v>
      </c>
      <c r="E48" s="207" t="s">
        <v>379</v>
      </c>
      <c r="F48" s="55"/>
      <c r="G48" s="71"/>
      <c r="H48" s="54">
        <v>344</v>
      </c>
      <c r="I48" s="54"/>
      <c r="J48" s="55"/>
      <c r="K48" s="72"/>
      <c r="L48" s="92"/>
      <c r="M48" s="93"/>
      <c r="N48" s="92"/>
      <c r="O48" s="206" t="s">
        <v>386</v>
      </c>
      <c r="P48" s="54">
        <v>344</v>
      </c>
      <c r="Q48" s="94"/>
      <c r="R48" s="55"/>
      <c r="W48" s="189" t="str">
        <f t="shared" si="0"/>
        <v>Nikolic Marko</v>
      </c>
    </row>
    <row r="49" spans="1:23" s="6" customFormat="1" ht="18.75" customHeight="1">
      <c r="A49" s="70">
        <v>43</v>
      </c>
      <c r="B49" s="186" t="s">
        <v>225</v>
      </c>
      <c r="C49" s="186" t="s">
        <v>226</v>
      </c>
      <c r="D49" s="206" t="s">
        <v>221</v>
      </c>
      <c r="E49" s="207" t="s">
        <v>227</v>
      </c>
      <c r="F49" s="91"/>
      <c r="G49" s="91"/>
      <c r="H49" s="54">
        <v>349</v>
      </c>
      <c r="I49" s="54"/>
      <c r="J49" s="55"/>
      <c r="K49" s="72"/>
      <c r="L49" s="92"/>
      <c r="M49" s="93"/>
      <c r="N49" s="92"/>
      <c r="O49" s="206" t="s">
        <v>386</v>
      </c>
      <c r="P49" s="54">
        <v>349</v>
      </c>
      <c r="Q49" s="94"/>
      <c r="R49" s="55"/>
      <c r="W49" s="189" t="str">
        <f t="shared" si="0"/>
        <v>Nikodinović Aleksandar</v>
      </c>
    </row>
    <row r="50" spans="1:23" s="6" customFormat="1" ht="18.75" customHeight="1">
      <c r="A50" s="70">
        <v>44</v>
      </c>
      <c r="B50" s="186" t="s">
        <v>199</v>
      </c>
      <c r="C50" s="186" t="s">
        <v>200</v>
      </c>
      <c r="D50" s="206" t="s">
        <v>193</v>
      </c>
      <c r="E50" s="207" t="s">
        <v>201</v>
      </c>
      <c r="F50" s="91"/>
      <c r="G50" s="91"/>
      <c r="H50" s="54">
        <v>369</v>
      </c>
      <c r="I50" s="54"/>
      <c r="J50" s="55"/>
      <c r="K50" s="72"/>
      <c r="L50" s="92"/>
      <c r="M50" s="93"/>
      <c r="N50" s="92"/>
      <c r="O50" s="206" t="s">
        <v>386</v>
      </c>
      <c r="P50" s="54">
        <v>369</v>
      </c>
      <c r="Q50" s="94"/>
      <c r="R50" s="55"/>
      <c r="W50" s="189" t="str">
        <f t="shared" si="0"/>
        <v>Pavićević Andrija</v>
      </c>
    </row>
    <row r="51" spans="1:23" s="6" customFormat="1" ht="18.75" customHeight="1">
      <c r="A51" s="70">
        <v>45</v>
      </c>
      <c r="B51" s="186" t="s">
        <v>350</v>
      </c>
      <c r="C51" s="186" t="s">
        <v>289</v>
      </c>
      <c r="D51" s="206" t="s">
        <v>240</v>
      </c>
      <c r="E51" s="209" t="s">
        <v>351</v>
      </c>
      <c r="F51" s="55"/>
      <c r="G51" s="71"/>
      <c r="H51" s="54">
        <v>370</v>
      </c>
      <c r="I51" s="54"/>
      <c r="J51" s="55"/>
      <c r="K51" s="72"/>
      <c r="L51" s="92"/>
      <c r="M51" s="93"/>
      <c r="N51" s="92"/>
      <c r="O51" s="206" t="s">
        <v>386</v>
      </c>
      <c r="P51" s="54">
        <v>370</v>
      </c>
      <c r="Q51" s="94"/>
      <c r="R51" s="55"/>
      <c r="W51" s="189" t="str">
        <f t="shared" si="0"/>
        <v>Stevanović Ognjen</v>
      </c>
    </row>
    <row r="52" spans="1:23" s="6" customFormat="1" ht="18.75" customHeight="1">
      <c r="A52" s="70">
        <v>46</v>
      </c>
      <c r="B52" s="226" t="s">
        <v>361</v>
      </c>
      <c r="C52" s="226" t="s">
        <v>273</v>
      </c>
      <c r="D52" s="206" t="s">
        <v>193</v>
      </c>
      <c r="E52" s="224" t="s">
        <v>367</v>
      </c>
      <c r="F52" s="55"/>
      <c r="G52" s="71"/>
      <c r="H52" s="54">
        <v>376</v>
      </c>
      <c r="I52" s="54"/>
      <c r="J52" s="55"/>
      <c r="K52" s="72"/>
      <c r="L52" s="92"/>
      <c r="M52" s="93"/>
      <c r="N52" s="92"/>
      <c r="O52" s="206" t="s">
        <v>386</v>
      </c>
      <c r="P52" s="54">
        <v>376</v>
      </c>
      <c r="Q52" s="94"/>
      <c r="R52" s="55"/>
      <c r="W52" s="189" t="str">
        <f t="shared" si="0"/>
        <v>Nikolcic Aleksa</v>
      </c>
    </row>
    <row r="53" spans="1:23" s="6" customFormat="1" ht="18.75" customHeight="1">
      <c r="A53" s="70">
        <v>47</v>
      </c>
      <c r="B53" s="220" t="s">
        <v>311</v>
      </c>
      <c r="C53" s="220" t="s">
        <v>214</v>
      </c>
      <c r="D53" s="210" t="s">
        <v>270</v>
      </c>
      <c r="E53" s="211" t="s">
        <v>312</v>
      </c>
      <c r="F53" s="176"/>
      <c r="G53" s="176"/>
      <c r="H53" s="54">
        <v>385</v>
      </c>
      <c r="I53" s="54"/>
      <c r="J53" s="55"/>
      <c r="K53" s="72"/>
      <c r="L53" s="92"/>
      <c r="M53" s="93"/>
      <c r="N53" s="92"/>
      <c r="O53" s="206" t="s">
        <v>386</v>
      </c>
      <c r="P53" s="54">
        <v>385</v>
      </c>
      <c r="Q53" s="94"/>
      <c r="R53" s="55"/>
      <c r="W53" s="189" t="str">
        <f t="shared" si="0"/>
        <v>Boranijašević  Nikola</v>
      </c>
    </row>
    <row r="54" spans="1:23" s="6" customFormat="1" ht="18.75" customHeight="1">
      <c r="A54" s="214">
        <v>48</v>
      </c>
      <c r="B54" s="220" t="s">
        <v>231</v>
      </c>
      <c r="C54" s="220" t="s">
        <v>234</v>
      </c>
      <c r="D54" s="206" t="s">
        <v>232</v>
      </c>
      <c r="E54" s="209" t="s">
        <v>233</v>
      </c>
      <c r="F54" s="91"/>
      <c r="G54" s="91"/>
      <c r="H54" s="54">
        <v>395</v>
      </c>
      <c r="I54" s="54"/>
      <c r="J54" s="55"/>
      <c r="K54" s="72"/>
      <c r="L54" s="92"/>
      <c r="M54" s="93"/>
      <c r="N54" s="92"/>
      <c r="O54" s="206" t="s">
        <v>386</v>
      </c>
      <c r="P54" s="54">
        <v>395</v>
      </c>
      <c r="Q54" s="94"/>
      <c r="R54" s="55"/>
      <c r="W54" s="189" t="str">
        <f t="shared" si="0"/>
        <v>Vučetić Igor</v>
      </c>
    </row>
    <row r="55" spans="1:23" s="6" customFormat="1" ht="18.75" customHeight="1">
      <c r="A55" s="214">
        <v>49</v>
      </c>
      <c r="B55" s="213" t="s">
        <v>331</v>
      </c>
      <c r="C55" s="213" t="s">
        <v>191</v>
      </c>
      <c r="D55" s="206" t="s">
        <v>330</v>
      </c>
      <c r="E55" s="208" t="s">
        <v>333</v>
      </c>
      <c r="F55" s="173"/>
      <c r="G55" s="174"/>
      <c r="H55" s="54">
        <v>397</v>
      </c>
      <c r="I55" s="54"/>
      <c r="J55" s="55"/>
      <c r="K55" s="72"/>
      <c r="L55" s="92"/>
      <c r="M55" s="93"/>
      <c r="N55" s="92"/>
      <c r="O55" s="206" t="s">
        <v>386</v>
      </c>
      <c r="P55" s="54">
        <v>397</v>
      </c>
      <c r="Q55" s="94"/>
      <c r="R55" s="55"/>
      <c r="W55" s="189" t="str">
        <f t="shared" si="0"/>
        <v>Jovanovic Dimitrije</v>
      </c>
    </row>
    <row r="56" spans="1:23" s="6" customFormat="1" ht="18.75" customHeight="1">
      <c r="A56" s="214">
        <v>50</v>
      </c>
      <c r="B56" s="220" t="s">
        <v>318</v>
      </c>
      <c r="C56" s="220" t="s">
        <v>210</v>
      </c>
      <c r="D56" s="206" t="s">
        <v>319</v>
      </c>
      <c r="E56" s="208" t="s">
        <v>320</v>
      </c>
      <c r="F56" s="177"/>
      <c r="G56" s="178"/>
      <c r="H56" s="54">
        <v>399</v>
      </c>
      <c r="I56" s="54"/>
      <c r="J56" s="55"/>
      <c r="K56" s="72"/>
      <c r="L56" s="92"/>
      <c r="M56" s="93"/>
      <c r="N56" s="92"/>
      <c r="O56" s="206" t="s">
        <v>386</v>
      </c>
      <c r="P56" s="54">
        <v>399</v>
      </c>
      <c r="Q56" s="94"/>
      <c r="R56" s="55"/>
      <c r="W56" s="189" t="str">
        <f t="shared" si="0"/>
        <v>Đermanović Miloš</v>
      </c>
    </row>
    <row r="57" spans="1:23" s="6" customFormat="1" ht="18.75" customHeight="1">
      <c r="A57" s="214">
        <v>51</v>
      </c>
      <c r="B57" s="212" t="s">
        <v>363</v>
      </c>
      <c r="C57" s="212" t="s">
        <v>364</v>
      </c>
      <c r="D57" s="206" t="s">
        <v>193</v>
      </c>
      <c r="E57" s="225" t="s">
        <v>369</v>
      </c>
      <c r="F57" s="173"/>
      <c r="G57" s="174"/>
      <c r="H57" s="54">
        <v>411</v>
      </c>
      <c r="I57" s="54"/>
      <c r="J57" s="55"/>
      <c r="K57" s="72"/>
      <c r="L57" s="92"/>
      <c r="M57" s="93"/>
      <c r="N57" s="92"/>
      <c r="O57" s="206" t="s">
        <v>386</v>
      </c>
      <c r="P57" s="54">
        <v>411</v>
      </c>
      <c r="Q57" s="94"/>
      <c r="R57" s="55"/>
      <c r="W57" s="189" t="str">
        <f t="shared" si="0"/>
        <v>Bulatovic Djordje</v>
      </c>
    </row>
    <row r="58" spans="1:23" s="6" customFormat="1" ht="18.75" customHeight="1">
      <c r="A58" s="214">
        <v>52</v>
      </c>
      <c r="B58" s="186" t="s">
        <v>308</v>
      </c>
      <c r="C58" s="186" t="s">
        <v>309</v>
      </c>
      <c r="D58" s="206" t="s">
        <v>306</v>
      </c>
      <c r="E58" s="208" t="s">
        <v>310</v>
      </c>
      <c r="F58" s="177"/>
      <c r="G58" s="178"/>
      <c r="H58" s="54">
        <v>435</v>
      </c>
      <c r="I58" s="54"/>
      <c r="J58" s="55"/>
      <c r="K58" s="72"/>
      <c r="L58" s="92"/>
      <c r="M58" s="93"/>
      <c r="N58" s="92"/>
      <c r="O58" s="206" t="s">
        <v>386</v>
      </c>
      <c r="P58" s="54">
        <v>435</v>
      </c>
      <c r="Q58" s="94"/>
      <c r="R58" s="55"/>
      <c r="W58" s="189" t="str">
        <f t="shared" si="0"/>
        <v>Selić Bojan</v>
      </c>
    </row>
    <row r="59" spans="1:23" s="6" customFormat="1" ht="18.75" customHeight="1">
      <c r="A59" s="70">
        <v>53</v>
      </c>
      <c r="B59" s="186" t="s">
        <v>276</v>
      </c>
      <c r="C59" s="186" t="s">
        <v>206</v>
      </c>
      <c r="D59" s="206" t="s">
        <v>274</v>
      </c>
      <c r="E59" s="208" t="s">
        <v>277</v>
      </c>
      <c r="F59" s="177"/>
      <c r="G59" s="178"/>
      <c r="H59" s="54">
        <v>461</v>
      </c>
      <c r="I59" s="54"/>
      <c r="J59" s="55"/>
      <c r="K59" s="72"/>
      <c r="L59" s="92"/>
      <c r="M59" s="93"/>
      <c r="N59" s="92"/>
      <c r="O59" s="206" t="s">
        <v>386</v>
      </c>
      <c r="P59" s="54">
        <v>461</v>
      </c>
      <c r="Q59" s="94"/>
      <c r="R59" s="55"/>
      <c r="W59" s="189" t="str">
        <f t="shared" si="0"/>
        <v>Šćekić Luka</v>
      </c>
    </row>
    <row r="60" spans="1:23" s="6" customFormat="1" ht="18.75" customHeight="1">
      <c r="A60" s="70">
        <v>54</v>
      </c>
      <c r="B60" s="186" t="s">
        <v>355</v>
      </c>
      <c r="C60" s="186" t="s">
        <v>356</v>
      </c>
      <c r="D60" s="206" t="s">
        <v>357</v>
      </c>
      <c r="E60" s="208" t="s">
        <v>358</v>
      </c>
      <c r="F60" s="173"/>
      <c r="G60" s="174"/>
      <c r="H60" s="54">
        <v>481</v>
      </c>
      <c r="I60" s="54"/>
      <c r="J60" s="55"/>
      <c r="K60" s="72"/>
      <c r="L60" s="92"/>
      <c r="M60" s="93"/>
      <c r="N60" s="92"/>
      <c r="O60" s="206" t="s">
        <v>386</v>
      </c>
      <c r="P60" s="54">
        <v>481</v>
      </c>
      <c r="Q60" s="94"/>
      <c r="R60" s="55"/>
      <c r="W60" s="189" t="str">
        <f t="shared" si="0"/>
        <v>Radmilović Đorđe</v>
      </c>
    </row>
    <row r="61" spans="1:23" s="6" customFormat="1" ht="18.75" customHeight="1">
      <c r="A61" s="70">
        <v>55</v>
      </c>
      <c r="B61" s="222" t="s">
        <v>371</v>
      </c>
      <c r="C61" s="222" t="s">
        <v>214</v>
      </c>
      <c r="D61" s="206" t="s">
        <v>197</v>
      </c>
      <c r="E61" s="208" t="s">
        <v>377</v>
      </c>
      <c r="F61" s="173"/>
      <c r="G61" s="174"/>
      <c r="H61" s="54">
        <v>483</v>
      </c>
      <c r="I61" s="54"/>
      <c r="J61" s="55"/>
      <c r="K61" s="72"/>
      <c r="L61" s="92"/>
      <c r="M61" s="93"/>
      <c r="N61" s="92"/>
      <c r="O61" s="206" t="s">
        <v>386</v>
      </c>
      <c r="P61" s="54">
        <v>483</v>
      </c>
      <c r="Q61" s="94"/>
      <c r="R61" s="55"/>
      <c r="W61" s="189" t="str">
        <f t="shared" si="0"/>
        <v>Djokic Nikola</v>
      </c>
    </row>
    <row r="62" spans="1:23" s="6" customFormat="1" ht="18.75" customHeight="1">
      <c r="A62" s="70">
        <v>56</v>
      </c>
      <c r="B62" s="186" t="s">
        <v>278</v>
      </c>
      <c r="C62" s="186" t="s">
        <v>203</v>
      </c>
      <c r="D62" s="206" t="s">
        <v>197</v>
      </c>
      <c r="E62" s="208" t="s">
        <v>279</v>
      </c>
      <c r="F62" s="173"/>
      <c r="G62" s="174"/>
      <c r="H62" s="54">
        <v>497</v>
      </c>
      <c r="I62" s="54"/>
      <c r="J62" s="55"/>
      <c r="K62" s="72"/>
      <c r="L62" s="92"/>
      <c r="M62" s="93"/>
      <c r="N62" s="92"/>
      <c r="O62" s="206" t="s">
        <v>386</v>
      </c>
      <c r="P62" s="54">
        <v>497</v>
      </c>
      <c r="Q62" s="94"/>
      <c r="R62" s="55"/>
      <c r="W62" s="189" t="str">
        <f t="shared" si="0"/>
        <v>Kazić Marko</v>
      </c>
    </row>
    <row r="63" spans="1:23" s="6" customFormat="1" ht="18.75" customHeight="1">
      <c r="A63" s="70">
        <v>57</v>
      </c>
      <c r="B63" s="221" t="s">
        <v>325</v>
      </c>
      <c r="C63" s="222" t="s">
        <v>329</v>
      </c>
      <c r="D63" s="206" t="s">
        <v>330</v>
      </c>
      <c r="E63" s="208" t="s">
        <v>336</v>
      </c>
      <c r="F63" s="173"/>
      <c r="G63" s="174"/>
      <c r="H63" s="54">
        <v>503</v>
      </c>
      <c r="I63" s="54"/>
      <c r="J63" s="55"/>
      <c r="K63" s="72"/>
      <c r="L63" s="92"/>
      <c r="M63" s="93"/>
      <c r="N63" s="92"/>
      <c r="O63" s="206" t="s">
        <v>386</v>
      </c>
      <c r="P63" s="54">
        <v>503</v>
      </c>
      <c r="Q63" s="94"/>
      <c r="R63" s="55"/>
      <c r="W63" s="189" t="str">
        <f t="shared" si="0"/>
        <v>Bulic lazar</v>
      </c>
    </row>
    <row r="64" spans="1:23" s="6" customFormat="1" ht="18.75" customHeight="1">
      <c r="A64" s="70">
        <v>58</v>
      </c>
      <c r="B64" s="222" t="s">
        <v>362</v>
      </c>
      <c r="C64" s="222" t="s">
        <v>214</v>
      </c>
      <c r="D64" s="206" t="s">
        <v>193</v>
      </c>
      <c r="E64" s="225" t="s">
        <v>368</v>
      </c>
      <c r="F64" s="173"/>
      <c r="G64" s="174"/>
      <c r="H64" s="54">
        <v>527</v>
      </c>
      <c r="I64" s="54"/>
      <c r="J64" s="55"/>
      <c r="K64" s="72"/>
      <c r="L64" s="92"/>
      <c r="M64" s="93"/>
      <c r="N64" s="92"/>
      <c r="O64" s="206" t="s">
        <v>386</v>
      </c>
      <c r="P64" s="54">
        <v>527</v>
      </c>
      <c r="Q64" s="94"/>
      <c r="R64" s="55"/>
      <c r="W64" s="189" t="str">
        <f t="shared" si="0"/>
        <v>Radosavljevic Nikola</v>
      </c>
    </row>
    <row r="65" spans="1:23" s="6" customFormat="1" ht="18.75" customHeight="1">
      <c r="A65" s="70">
        <v>59</v>
      </c>
      <c r="B65" s="185" t="s">
        <v>235</v>
      </c>
      <c r="C65" s="185" t="s">
        <v>206</v>
      </c>
      <c r="D65" s="216" t="s">
        <v>236</v>
      </c>
      <c r="E65" s="217" t="s">
        <v>237</v>
      </c>
      <c r="F65" s="177"/>
      <c r="G65" s="178"/>
      <c r="H65" s="54"/>
      <c r="I65" s="54"/>
      <c r="J65" s="55"/>
      <c r="K65" s="72"/>
      <c r="L65" s="92"/>
      <c r="M65" s="93"/>
      <c r="N65" s="92"/>
      <c r="O65" s="206" t="s">
        <v>386</v>
      </c>
      <c r="P65" s="54"/>
      <c r="Q65" s="94"/>
      <c r="R65" s="55"/>
      <c r="W65" s="189" t="str">
        <f t="shared" si="0"/>
        <v>Radosavljević Luka</v>
      </c>
    </row>
    <row r="66" spans="1:23" s="6" customFormat="1" ht="18.75" customHeight="1">
      <c r="A66" s="70">
        <v>60</v>
      </c>
      <c r="B66" s="220" t="s">
        <v>254</v>
      </c>
      <c r="C66" s="220" t="s">
        <v>191</v>
      </c>
      <c r="D66" s="218" t="s">
        <v>252</v>
      </c>
      <c r="E66" s="223" t="s">
        <v>255</v>
      </c>
      <c r="F66" s="177"/>
      <c r="G66" s="178"/>
      <c r="H66" s="54"/>
      <c r="I66" s="54"/>
      <c r="J66" s="55"/>
      <c r="K66" s="72"/>
      <c r="L66" s="92"/>
      <c r="M66" s="93"/>
      <c r="N66" s="92"/>
      <c r="O66" s="206" t="s">
        <v>386</v>
      </c>
      <c r="P66" s="54"/>
      <c r="Q66" s="94"/>
      <c r="R66" s="55"/>
      <c r="W66" s="189" t="str">
        <f t="shared" si="0"/>
        <v>Rajković Dimitrije</v>
      </c>
    </row>
    <row r="67" spans="1:23" s="6" customFormat="1" ht="18.75" customHeight="1">
      <c r="A67" s="214">
        <v>61</v>
      </c>
      <c r="B67" s="220" t="s">
        <v>259</v>
      </c>
      <c r="C67" s="220" t="s">
        <v>260</v>
      </c>
      <c r="D67" s="218" t="s">
        <v>261</v>
      </c>
      <c r="E67" s="223" t="s">
        <v>262</v>
      </c>
      <c r="F67" s="173"/>
      <c r="G67" s="174"/>
      <c r="H67" s="54"/>
      <c r="I67" s="54"/>
      <c r="J67" s="55"/>
      <c r="K67" s="72"/>
      <c r="L67" s="92"/>
      <c r="M67" s="93"/>
      <c r="N67" s="92"/>
      <c r="O67" s="206" t="s">
        <v>386</v>
      </c>
      <c r="P67" s="54"/>
      <c r="Q67" s="94"/>
      <c r="R67" s="55"/>
      <c r="W67" s="189" t="str">
        <f t="shared" si="0"/>
        <v>Broćić Matija</v>
      </c>
    </row>
    <row r="68" spans="1:23" s="6" customFormat="1" ht="18.75" customHeight="1">
      <c r="A68" s="214">
        <v>62</v>
      </c>
      <c r="B68" s="220" t="s">
        <v>305</v>
      </c>
      <c r="C68" s="220" t="s">
        <v>214</v>
      </c>
      <c r="D68" s="218" t="s">
        <v>306</v>
      </c>
      <c r="E68" s="223"/>
      <c r="F68" s="177"/>
      <c r="G68" s="178"/>
      <c r="H68" s="54"/>
      <c r="I68" s="54"/>
      <c r="J68" s="55"/>
      <c r="K68" s="72"/>
      <c r="L68" s="92"/>
      <c r="M68" s="93"/>
      <c r="N68" s="92"/>
      <c r="O68" s="206" t="s">
        <v>386</v>
      </c>
      <c r="P68" s="54"/>
      <c r="Q68" s="94"/>
      <c r="R68" s="55"/>
      <c r="W68" s="189" t="str">
        <f t="shared" si="0"/>
        <v>Đorđević Nikola</v>
      </c>
    </row>
    <row r="69" spans="1:23" s="6" customFormat="1" ht="18.75" customHeight="1">
      <c r="A69" s="214">
        <v>63</v>
      </c>
      <c r="B69" s="220" t="s">
        <v>382</v>
      </c>
      <c r="C69" s="220" t="s">
        <v>200</v>
      </c>
      <c r="D69" s="218" t="s">
        <v>337</v>
      </c>
      <c r="E69" s="223"/>
      <c r="F69" s="177"/>
      <c r="G69" s="178"/>
      <c r="H69" s="54"/>
      <c r="I69" s="54"/>
      <c r="J69" s="55"/>
      <c r="K69" s="72"/>
      <c r="L69" s="92"/>
      <c r="M69" s="93"/>
      <c r="N69" s="92"/>
      <c r="O69" s="206" t="s">
        <v>385</v>
      </c>
      <c r="P69" s="54"/>
      <c r="Q69" s="94"/>
      <c r="R69" s="55"/>
      <c r="W69" s="189" t="str">
        <f t="shared" si="0"/>
        <v>Ciric Andrija</v>
      </c>
    </row>
    <row r="70" spans="1:23" s="6" customFormat="1" ht="18.75" customHeight="1">
      <c r="A70" s="214">
        <v>64</v>
      </c>
      <c r="B70" s="219" t="s">
        <v>324</v>
      </c>
      <c r="C70" s="219" t="s">
        <v>203</v>
      </c>
      <c r="D70" s="218" t="s">
        <v>330</v>
      </c>
      <c r="E70" s="223"/>
      <c r="F70" s="173"/>
      <c r="G70" s="174"/>
      <c r="H70" s="54"/>
      <c r="I70" s="54"/>
      <c r="J70" s="55"/>
      <c r="K70" s="72"/>
      <c r="L70" s="92"/>
      <c r="M70" s="93"/>
      <c r="N70" s="92"/>
      <c r="O70" s="206" t="s">
        <v>385</v>
      </c>
      <c r="P70" s="54"/>
      <c r="Q70" s="94"/>
      <c r="R70" s="55"/>
      <c r="W70" s="189" t="str">
        <f t="shared" si="0"/>
        <v>Milosevic Marko</v>
      </c>
    </row>
    <row r="71" spans="1:23" s="6" customFormat="1" ht="18.75" customHeight="1">
      <c r="A71" s="214">
        <v>65</v>
      </c>
      <c r="B71" s="220"/>
      <c r="C71" s="220"/>
      <c r="D71" s="218"/>
      <c r="E71" s="223"/>
      <c r="F71" s="173"/>
      <c r="G71" s="174"/>
      <c r="H71" s="54"/>
      <c r="I71" s="54"/>
      <c r="J71" s="55"/>
      <c r="K71" s="72"/>
      <c r="L71" s="92"/>
      <c r="M71" s="93"/>
      <c r="N71" s="92"/>
      <c r="O71" s="54"/>
      <c r="P71" s="54"/>
      <c r="Q71" s="94"/>
      <c r="R71" s="55"/>
      <c r="W71" s="189" t="str">
        <f t="shared" si="0"/>
        <v> </v>
      </c>
    </row>
    <row r="72" spans="1:23" s="6" customFormat="1" ht="18.75" customHeight="1">
      <c r="A72" s="214">
        <v>66</v>
      </c>
      <c r="B72" s="220"/>
      <c r="C72" s="220"/>
      <c r="D72" s="218"/>
      <c r="E72" s="223"/>
      <c r="F72" s="173"/>
      <c r="G72" s="174"/>
      <c r="H72" s="54"/>
      <c r="I72" s="54"/>
      <c r="J72" s="55"/>
      <c r="K72" s="72"/>
      <c r="L72" s="92"/>
      <c r="M72" s="93"/>
      <c r="N72" s="92"/>
      <c r="O72" s="54"/>
      <c r="P72" s="100"/>
      <c r="Q72" s="94"/>
      <c r="R72" s="55"/>
      <c r="W72" s="189" t="str">
        <f aca="true" t="shared" si="1" ref="W72:W134">B72&amp;" "&amp;C72</f>
        <v> </v>
      </c>
    </row>
    <row r="73" spans="1:23" s="6" customFormat="1" ht="18.75" customHeight="1">
      <c r="A73" s="214">
        <v>67</v>
      </c>
      <c r="B73" s="220"/>
      <c r="C73" s="220"/>
      <c r="D73" s="218"/>
      <c r="E73" s="223"/>
      <c r="F73" s="215"/>
      <c r="G73" s="174"/>
      <c r="H73" s="54"/>
      <c r="I73" s="54"/>
      <c r="J73" s="55"/>
      <c r="K73" s="72"/>
      <c r="L73" s="92"/>
      <c r="M73" s="93"/>
      <c r="N73" s="92"/>
      <c r="O73" s="54"/>
      <c r="P73" s="100"/>
      <c r="Q73" s="94"/>
      <c r="R73" s="55"/>
      <c r="W73" s="189" t="str">
        <f t="shared" si="1"/>
        <v> </v>
      </c>
    </row>
    <row r="74" spans="1:23" s="6" customFormat="1" ht="18.75" customHeight="1">
      <c r="A74" s="214">
        <v>68</v>
      </c>
      <c r="B74" s="219"/>
      <c r="C74" s="219"/>
      <c r="D74" s="218"/>
      <c r="E74" s="223"/>
      <c r="F74" s="173"/>
      <c r="G74" s="174"/>
      <c r="H74" s="54"/>
      <c r="I74" s="54"/>
      <c r="J74" s="55"/>
      <c r="K74" s="72"/>
      <c r="L74" s="92"/>
      <c r="M74" s="93"/>
      <c r="N74" s="92"/>
      <c r="O74" s="54"/>
      <c r="P74" s="100"/>
      <c r="Q74" s="94"/>
      <c r="R74" s="55"/>
      <c r="W74" s="189" t="str">
        <f t="shared" si="1"/>
        <v> </v>
      </c>
    </row>
    <row r="75" spans="1:23" s="6" customFormat="1" ht="18.75" customHeight="1">
      <c r="A75" s="214">
        <v>69</v>
      </c>
      <c r="B75" s="212"/>
      <c r="C75" s="212"/>
      <c r="D75" s="206"/>
      <c r="E75" s="208"/>
      <c r="F75" s="173"/>
      <c r="G75" s="174"/>
      <c r="H75" s="54"/>
      <c r="I75" s="54"/>
      <c r="J75" s="55"/>
      <c r="K75" s="72"/>
      <c r="L75" s="92"/>
      <c r="M75" s="93"/>
      <c r="N75" s="92"/>
      <c r="O75" s="54"/>
      <c r="P75" s="100"/>
      <c r="Q75" s="94"/>
      <c r="R75" s="55"/>
      <c r="W75" s="189" t="str">
        <f t="shared" si="1"/>
        <v> </v>
      </c>
    </row>
    <row r="76" spans="1:23" s="6" customFormat="1" ht="18.75" customHeight="1">
      <c r="A76" s="70">
        <v>70</v>
      </c>
      <c r="B76" s="220"/>
      <c r="C76" s="220"/>
      <c r="D76" s="206"/>
      <c r="E76" s="208"/>
      <c r="F76" s="173"/>
      <c r="G76" s="174"/>
      <c r="H76" s="54"/>
      <c r="I76" s="54"/>
      <c r="J76" s="55"/>
      <c r="K76" s="72"/>
      <c r="L76" s="92"/>
      <c r="M76" s="93"/>
      <c r="N76" s="92"/>
      <c r="O76" s="54"/>
      <c r="P76" s="100"/>
      <c r="Q76" s="94"/>
      <c r="R76" s="55"/>
      <c r="W76" s="189" t="str">
        <f t="shared" si="1"/>
        <v> </v>
      </c>
    </row>
    <row r="77" spans="1:23" s="6" customFormat="1" ht="18.75" customHeight="1">
      <c r="A77" s="70">
        <v>71</v>
      </c>
      <c r="B77" s="220"/>
      <c r="C77" s="220"/>
      <c r="D77" s="54"/>
      <c r="E77" s="208"/>
      <c r="F77" s="173"/>
      <c r="G77" s="174"/>
      <c r="H77" s="54"/>
      <c r="I77" s="54"/>
      <c r="J77" s="55"/>
      <c r="K77" s="72"/>
      <c r="L77" s="92"/>
      <c r="M77" s="93"/>
      <c r="N77" s="92"/>
      <c r="O77" s="54"/>
      <c r="P77" s="100"/>
      <c r="Q77" s="94"/>
      <c r="R77" s="55"/>
      <c r="W77" s="189" t="str">
        <f t="shared" si="1"/>
        <v> </v>
      </c>
    </row>
    <row r="78" spans="1:28" s="6" customFormat="1" ht="18.75" customHeight="1">
      <c r="A78" s="70">
        <v>72</v>
      </c>
      <c r="B78" s="212"/>
      <c r="C78" s="212"/>
      <c r="D78" s="206"/>
      <c r="E78" s="208"/>
      <c r="F78" s="173"/>
      <c r="G78" s="174"/>
      <c r="H78" s="54"/>
      <c r="I78" s="54"/>
      <c r="J78" s="55"/>
      <c r="K78" s="72"/>
      <c r="L78" s="92"/>
      <c r="M78" s="93"/>
      <c r="N78" s="92"/>
      <c r="O78" s="54"/>
      <c r="P78" s="100"/>
      <c r="Q78" s="94"/>
      <c r="R78" s="55"/>
      <c r="V78" s="220" t="s">
        <v>296</v>
      </c>
      <c r="W78" s="220" t="s">
        <v>210</v>
      </c>
      <c r="X78" s="218" t="s">
        <v>274</v>
      </c>
      <c r="Y78" s="223" t="s">
        <v>297</v>
      </c>
      <c r="Z78" s="173"/>
      <c r="AA78" s="174"/>
      <c r="AB78" s="54"/>
    </row>
    <row r="79" spans="1:28" s="6" customFormat="1" ht="18.75" customHeight="1">
      <c r="A79" s="70">
        <v>73</v>
      </c>
      <c r="B79" s="53"/>
      <c r="C79" s="53"/>
      <c r="D79" s="54"/>
      <c r="E79" s="180"/>
      <c r="F79" s="91"/>
      <c r="G79" s="91"/>
      <c r="H79" s="54"/>
      <c r="I79" s="54"/>
      <c r="J79" s="55"/>
      <c r="K79" s="72"/>
      <c r="L79" s="92"/>
      <c r="M79" s="93"/>
      <c r="N79" s="92"/>
      <c r="O79" s="54"/>
      <c r="P79" s="100"/>
      <c r="Q79" s="94"/>
      <c r="R79" s="55"/>
      <c r="V79" s="220" t="s">
        <v>298</v>
      </c>
      <c r="W79" s="220" t="s">
        <v>299</v>
      </c>
      <c r="X79" s="218" t="s">
        <v>270</v>
      </c>
      <c r="Y79" s="223" t="s">
        <v>300</v>
      </c>
      <c r="Z79" s="173"/>
      <c r="AA79" s="174"/>
      <c r="AB79" s="54"/>
    </row>
    <row r="80" spans="1:28" s="6" customFormat="1" ht="18.75" customHeight="1">
      <c r="A80" s="70">
        <v>74</v>
      </c>
      <c r="B80" s="53"/>
      <c r="C80" s="53"/>
      <c r="D80" s="54"/>
      <c r="E80" s="180"/>
      <c r="F80" s="91"/>
      <c r="G80" s="91"/>
      <c r="H80" s="54"/>
      <c r="I80" s="54"/>
      <c r="J80" s="55"/>
      <c r="K80" s="72"/>
      <c r="L80" s="92"/>
      <c r="M80" s="93"/>
      <c r="N80" s="92"/>
      <c r="O80" s="54"/>
      <c r="P80" s="100"/>
      <c r="Q80" s="94"/>
      <c r="R80" s="55"/>
      <c r="V80" s="220" t="s">
        <v>305</v>
      </c>
      <c r="W80" s="220" t="s">
        <v>214</v>
      </c>
      <c r="X80" s="218" t="s">
        <v>306</v>
      </c>
      <c r="Y80" s="223" t="s">
        <v>307</v>
      </c>
      <c r="Z80" s="215"/>
      <c r="AA80" s="174"/>
      <c r="AB80" s="54"/>
    </row>
    <row r="81" spans="1:28" s="6" customFormat="1" ht="18.75" customHeight="1">
      <c r="A81" s="70">
        <v>75</v>
      </c>
      <c r="B81" s="53"/>
      <c r="C81" s="53"/>
      <c r="D81" s="54"/>
      <c r="E81" s="180"/>
      <c r="F81" s="91"/>
      <c r="G81" s="91"/>
      <c r="H81" s="54"/>
      <c r="I81" s="54"/>
      <c r="J81" s="55"/>
      <c r="K81" s="72"/>
      <c r="L81" s="92"/>
      <c r="M81" s="93"/>
      <c r="N81" s="92"/>
      <c r="O81" s="54"/>
      <c r="P81" s="100"/>
      <c r="Q81" s="94"/>
      <c r="R81" s="55"/>
      <c r="V81" s="219" t="s">
        <v>324</v>
      </c>
      <c r="W81" s="219" t="s">
        <v>203</v>
      </c>
      <c r="X81" s="218" t="s">
        <v>330</v>
      </c>
      <c r="Y81" s="223" t="s">
        <v>332</v>
      </c>
      <c r="Z81" s="173"/>
      <c r="AA81" s="174"/>
      <c r="AB81" s="54"/>
    </row>
    <row r="82" spans="1:28" s="6" customFormat="1" ht="18.75" customHeight="1">
      <c r="A82" s="70">
        <v>76</v>
      </c>
      <c r="B82" s="53"/>
      <c r="C82" s="53"/>
      <c r="D82" s="54"/>
      <c r="E82" s="180"/>
      <c r="F82" s="91"/>
      <c r="G82" s="91"/>
      <c r="H82" s="54"/>
      <c r="I82" s="54"/>
      <c r="J82" s="55"/>
      <c r="K82" s="72"/>
      <c r="L82" s="92"/>
      <c r="M82" s="93"/>
      <c r="N82" s="92"/>
      <c r="O82" s="54"/>
      <c r="P82" s="100"/>
      <c r="Q82" s="94"/>
      <c r="R82" s="55"/>
      <c r="V82" s="212" t="s">
        <v>327</v>
      </c>
      <c r="W82" s="212" t="s">
        <v>328</v>
      </c>
      <c r="X82" s="206" t="s">
        <v>330</v>
      </c>
      <c r="Y82" s="208" t="s">
        <v>335</v>
      </c>
      <c r="Z82" s="173"/>
      <c r="AA82" s="174"/>
      <c r="AB82" s="54"/>
    </row>
    <row r="83" spans="1:28" s="6" customFormat="1" ht="18.75" customHeight="1">
      <c r="A83" s="70">
        <v>77</v>
      </c>
      <c r="B83" s="53"/>
      <c r="C83" s="53"/>
      <c r="D83" s="54"/>
      <c r="E83" s="180"/>
      <c r="F83" s="91"/>
      <c r="G83" s="91"/>
      <c r="H83" s="54"/>
      <c r="I83" s="54"/>
      <c r="J83" s="55"/>
      <c r="K83" s="72"/>
      <c r="L83" s="92"/>
      <c r="M83" s="93"/>
      <c r="N83" s="92"/>
      <c r="O83" s="54"/>
      <c r="P83" s="100"/>
      <c r="Q83" s="94"/>
      <c r="R83" s="55"/>
      <c r="V83" s="220"/>
      <c r="W83" s="220"/>
      <c r="X83" s="206"/>
      <c r="Y83" s="208" t="s">
        <v>338</v>
      </c>
      <c r="Z83" s="173"/>
      <c r="AA83" s="174"/>
      <c r="AB83" s="54"/>
    </row>
    <row r="84" spans="1:28" s="6" customFormat="1" ht="18.75" customHeight="1">
      <c r="A84" s="70">
        <v>78</v>
      </c>
      <c r="B84" s="53"/>
      <c r="C84" s="53"/>
      <c r="D84" s="54"/>
      <c r="E84" s="180"/>
      <c r="F84" s="91"/>
      <c r="G84" s="91"/>
      <c r="H84" s="54"/>
      <c r="I84" s="54"/>
      <c r="J84" s="55"/>
      <c r="K84" s="72"/>
      <c r="L84" s="92"/>
      <c r="M84" s="93"/>
      <c r="N84" s="92"/>
      <c r="O84" s="54"/>
      <c r="P84" s="100"/>
      <c r="Q84" s="94"/>
      <c r="R84" s="55"/>
      <c r="V84" s="220" t="s">
        <v>339</v>
      </c>
      <c r="W84" s="220" t="s">
        <v>248</v>
      </c>
      <c r="X84" s="54"/>
      <c r="Y84" s="208" t="s">
        <v>340</v>
      </c>
      <c r="Z84" s="173"/>
      <c r="AA84" s="174"/>
      <c r="AB84" s="54"/>
    </row>
    <row r="85" spans="1:28" s="6" customFormat="1" ht="18.75" customHeight="1">
      <c r="A85" s="70">
        <v>79</v>
      </c>
      <c r="B85" s="53"/>
      <c r="C85" s="53"/>
      <c r="D85" s="54"/>
      <c r="E85" s="180"/>
      <c r="F85" s="91"/>
      <c r="G85" s="91"/>
      <c r="H85" s="54"/>
      <c r="I85" s="54"/>
      <c r="J85" s="55"/>
      <c r="K85" s="72"/>
      <c r="L85" s="92"/>
      <c r="M85" s="93"/>
      <c r="N85" s="92"/>
      <c r="O85" s="54"/>
      <c r="P85" s="100"/>
      <c r="Q85" s="94"/>
      <c r="R85" s="55"/>
      <c r="V85" s="212" t="s">
        <v>372</v>
      </c>
      <c r="W85" s="212" t="s">
        <v>373</v>
      </c>
      <c r="X85" s="206" t="s">
        <v>197</v>
      </c>
      <c r="Y85" s="208" t="s">
        <v>378</v>
      </c>
      <c r="Z85" s="173"/>
      <c r="AA85" s="174"/>
      <c r="AB85" s="54"/>
    </row>
    <row r="86" spans="1:28" s="6" customFormat="1" ht="18.75" customHeight="1">
      <c r="A86" s="70">
        <v>80</v>
      </c>
      <c r="B86" s="53"/>
      <c r="C86" s="53"/>
      <c r="D86" s="54"/>
      <c r="E86" s="180"/>
      <c r="F86" s="91"/>
      <c r="G86" s="91"/>
      <c r="H86" s="54"/>
      <c r="I86" s="54"/>
      <c r="J86" s="55"/>
      <c r="K86" s="72"/>
      <c r="L86" s="92"/>
      <c r="M86" s="93"/>
      <c r="N86" s="92"/>
      <c r="O86" s="54"/>
      <c r="P86" s="100"/>
      <c r="Q86" s="94"/>
      <c r="R86" s="55"/>
      <c r="V86" s="53"/>
      <c r="W86" s="53"/>
      <c r="X86" s="54"/>
      <c r="Y86" s="180"/>
      <c r="Z86" s="91"/>
      <c r="AA86" s="91"/>
      <c r="AB86" s="54"/>
    </row>
    <row r="87" spans="1:28" s="6" customFormat="1" ht="18.75" customHeight="1">
      <c r="A87" s="70">
        <v>81</v>
      </c>
      <c r="B87" s="53"/>
      <c r="C87" s="53"/>
      <c r="D87" s="54"/>
      <c r="E87" s="180"/>
      <c r="F87" s="91"/>
      <c r="G87" s="91"/>
      <c r="H87" s="54"/>
      <c r="I87" s="54"/>
      <c r="J87" s="55"/>
      <c r="K87" s="72"/>
      <c r="L87" s="92"/>
      <c r="M87" s="93"/>
      <c r="N87" s="92"/>
      <c r="O87" s="54"/>
      <c r="P87" s="100"/>
      <c r="Q87" s="94"/>
      <c r="R87" s="55"/>
      <c r="V87" s="53"/>
      <c r="W87" s="53"/>
      <c r="X87" s="54"/>
      <c r="Y87" s="180"/>
      <c r="Z87" s="91"/>
      <c r="AA87" s="91"/>
      <c r="AB87" s="54"/>
    </row>
    <row r="88" spans="1:23" s="6" customFormat="1" ht="18.75" customHeight="1">
      <c r="A88" s="70">
        <v>82</v>
      </c>
      <c r="B88" s="53"/>
      <c r="C88" s="53"/>
      <c r="D88" s="54"/>
      <c r="E88" s="180"/>
      <c r="F88" s="91"/>
      <c r="G88" s="91"/>
      <c r="H88" s="54"/>
      <c r="I88" s="54"/>
      <c r="J88" s="55"/>
      <c r="K88" s="72"/>
      <c r="L88" s="92"/>
      <c r="M88" s="93"/>
      <c r="N88" s="92"/>
      <c r="O88" s="54"/>
      <c r="P88" s="100"/>
      <c r="Q88" s="94"/>
      <c r="R88" s="55"/>
      <c r="W88" s="189" t="str">
        <f t="shared" si="1"/>
        <v> </v>
      </c>
    </row>
    <row r="89" spans="1:23" s="6" customFormat="1" ht="18.75" customHeight="1">
      <c r="A89" s="70">
        <v>83</v>
      </c>
      <c r="B89" s="53"/>
      <c r="C89" s="53"/>
      <c r="D89" s="54"/>
      <c r="E89" s="180"/>
      <c r="F89" s="91"/>
      <c r="G89" s="91"/>
      <c r="H89" s="54"/>
      <c r="I89" s="54"/>
      <c r="J89" s="55"/>
      <c r="K89" s="72"/>
      <c r="L89" s="92"/>
      <c r="M89" s="93"/>
      <c r="N89" s="92"/>
      <c r="O89" s="54"/>
      <c r="P89" s="100"/>
      <c r="Q89" s="94"/>
      <c r="R89" s="55"/>
      <c r="W89" s="189" t="str">
        <f t="shared" si="1"/>
        <v> </v>
      </c>
    </row>
    <row r="90" spans="1:23" s="6" customFormat="1" ht="18.75" customHeight="1">
      <c r="A90" s="70">
        <v>84</v>
      </c>
      <c r="B90" s="53"/>
      <c r="C90" s="53"/>
      <c r="D90" s="54"/>
      <c r="E90" s="180"/>
      <c r="F90" s="91"/>
      <c r="G90" s="91"/>
      <c r="H90" s="54"/>
      <c r="I90" s="54"/>
      <c r="J90" s="55"/>
      <c r="K90" s="72"/>
      <c r="L90" s="92"/>
      <c r="M90" s="93"/>
      <c r="N90" s="92"/>
      <c r="O90" s="54"/>
      <c r="P90" s="100"/>
      <c r="Q90" s="94"/>
      <c r="R90" s="55"/>
      <c r="W90" s="189" t="str">
        <f t="shared" si="1"/>
        <v> </v>
      </c>
    </row>
    <row r="91" spans="1:23" s="6" customFormat="1" ht="18.75" customHeight="1">
      <c r="A91" s="70">
        <v>85</v>
      </c>
      <c r="B91" s="53"/>
      <c r="C91" s="53"/>
      <c r="D91" s="54"/>
      <c r="E91" s="180"/>
      <c r="F91" s="91"/>
      <c r="G91" s="91"/>
      <c r="H91" s="54"/>
      <c r="I91" s="54"/>
      <c r="J91" s="55"/>
      <c r="K91" s="72"/>
      <c r="L91" s="92"/>
      <c r="M91" s="93"/>
      <c r="N91" s="92"/>
      <c r="O91" s="54"/>
      <c r="P91" s="100"/>
      <c r="Q91" s="94"/>
      <c r="R91" s="55"/>
      <c r="W91" s="189" t="str">
        <f t="shared" si="1"/>
        <v> </v>
      </c>
    </row>
    <row r="92" spans="1:23" s="6" customFormat="1" ht="18.75" customHeight="1">
      <c r="A92" s="70">
        <v>86</v>
      </c>
      <c r="B92" s="53"/>
      <c r="C92" s="53"/>
      <c r="D92" s="54"/>
      <c r="E92" s="180"/>
      <c r="F92" s="91"/>
      <c r="G92" s="91"/>
      <c r="H92" s="54"/>
      <c r="I92" s="54"/>
      <c r="J92" s="55"/>
      <c r="K92" s="72"/>
      <c r="L92" s="92"/>
      <c r="M92" s="93"/>
      <c r="N92" s="92"/>
      <c r="O92" s="54"/>
      <c r="P92" s="100"/>
      <c r="Q92" s="94"/>
      <c r="R92" s="55"/>
      <c r="W92" s="189" t="str">
        <f t="shared" si="1"/>
        <v> </v>
      </c>
    </row>
    <row r="93" spans="1:23" s="6" customFormat="1" ht="18.75" customHeight="1">
      <c r="A93" s="70">
        <v>87</v>
      </c>
      <c r="B93" s="53"/>
      <c r="C93" s="53"/>
      <c r="D93" s="54"/>
      <c r="E93" s="180"/>
      <c r="F93" s="91"/>
      <c r="G93" s="91"/>
      <c r="H93" s="54"/>
      <c r="I93" s="54"/>
      <c r="J93" s="55"/>
      <c r="K93" s="72"/>
      <c r="L93" s="92"/>
      <c r="M93" s="93"/>
      <c r="N93" s="92"/>
      <c r="O93" s="54"/>
      <c r="P93" s="100"/>
      <c r="Q93" s="94"/>
      <c r="R93" s="55"/>
      <c r="W93" s="189" t="str">
        <f t="shared" si="1"/>
        <v> </v>
      </c>
    </row>
    <row r="94" spans="1:23" s="6" customFormat="1" ht="18.75" customHeight="1">
      <c r="A94" s="70">
        <v>88</v>
      </c>
      <c r="B94" s="53"/>
      <c r="C94" s="53"/>
      <c r="D94" s="54"/>
      <c r="E94" s="180"/>
      <c r="F94" s="91"/>
      <c r="G94" s="91"/>
      <c r="H94" s="54"/>
      <c r="I94" s="54"/>
      <c r="J94" s="55"/>
      <c r="K94" s="72"/>
      <c r="L94" s="92"/>
      <c r="M94" s="93"/>
      <c r="N94" s="92"/>
      <c r="O94" s="54"/>
      <c r="P94" s="100"/>
      <c r="Q94" s="94"/>
      <c r="R94" s="55"/>
      <c r="W94" s="189" t="str">
        <f t="shared" si="1"/>
        <v> </v>
      </c>
    </row>
    <row r="95" spans="1:23" s="6" customFormat="1" ht="18.75" customHeight="1">
      <c r="A95" s="70">
        <v>89</v>
      </c>
      <c r="B95" s="53"/>
      <c r="C95" s="53"/>
      <c r="D95" s="54"/>
      <c r="E95" s="180"/>
      <c r="F95" s="91"/>
      <c r="G95" s="91"/>
      <c r="H95" s="54"/>
      <c r="I95" s="54"/>
      <c r="J95" s="55"/>
      <c r="K95" s="72"/>
      <c r="L95" s="92"/>
      <c r="M95" s="93"/>
      <c r="N95" s="92"/>
      <c r="O95" s="54"/>
      <c r="P95" s="100"/>
      <c r="Q95" s="94"/>
      <c r="R95" s="55"/>
      <c r="W95" s="189" t="str">
        <f t="shared" si="1"/>
        <v> </v>
      </c>
    </row>
    <row r="96" spans="1:23" s="6" customFormat="1" ht="18.75" customHeight="1">
      <c r="A96" s="70">
        <v>90</v>
      </c>
      <c r="B96" s="53"/>
      <c r="C96" s="53"/>
      <c r="D96" s="54"/>
      <c r="E96" s="180"/>
      <c r="F96" s="91"/>
      <c r="G96" s="91"/>
      <c r="H96" s="54"/>
      <c r="I96" s="54"/>
      <c r="J96" s="55"/>
      <c r="K96" s="72"/>
      <c r="L96" s="92"/>
      <c r="M96" s="93"/>
      <c r="N96" s="92"/>
      <c r="O96" s="54"/>
      <c r="P96" s="100"/>
      <c r="Q96" s="94"/>
      <c r="R96" s="55"/>
      <c r="W96" s="189" t="str">
        <f t="shared" si="1"/>
        <v> </v>
      </c>
    </row>
    <row r="97" spans="1:23" s="6" customFormat="1" ht="18.75" customHeight="1">
      <c r="A97" s="70">
        <v>91</v>
      </c>
      <c r="B97" s="53"/>
      <c r="C97" s="53"/>
      <c r="D97" s="54"/>
      <c r="E97" s="180"/>
      <c r="F97" s="91"/>
      <c r="G97" s="91"/>
      <c r="H97" s="54"/>
      <c r="I97" s="54"/>
      <c r="J97" s="55"/>
      <c r="K97" s="72"/>
      <c r="L97" s="92"/>
      <c r="M97" s="93"/>
      <c r="N97" s="92"/>
      <c r="O97" s="54"/>
      <c r="P97" s="100"/>
      <c r="Q97" s="94"/>
      <c r="R97" s="55"/>
      <c r="W97" s="189" t="str">
        <f t="shared" si="1"/>
        <v> </v>
      </c>
    </row>
    <row r="98" spans="1:23" s="6" customFormat="1" ht="18.75" customHeight="1">
      <c r="A98" s="70">
        <v>92</v>
      </c>
      <c r="B98" s="53"/>
      <c r="C98" s="53"/>
      <c r="D98" s="54"/>
      <c r="E98" s="180"/>
      <c r="F98" s="91"/>
      <c r="G98" s="91"/>
      <c r="H98" s="54"/>
      <c r="I98" s="54"/>
      <c r="J98" s="55"/>
      <c r="K98" s="72"/>
      <c r="L98" s="92"/>
      <c r="M98" s="93"/>
      <c r="N98" s="92"/>
      <c r="O98" s="54"/>
      <c r="P98" s="100"/>
      <c r="Q98" s="94"/>
      <c r="R98" s="55"/>
      <c r="W98" s="189" t="str">
        <f t="shared" si="1"/>
        <v> </v>
      </c>
    </row>
    <row r="99" spans="1:23" s="6" customFormat="1" ht="18.75" customHeight="1">
      <c r="A99" s="70">
        <v>93</v>
      </c>
      <c r="B99" s="53"/>
      <c r="C99" s="53"/>
      <c r="D99" s="54"/>
      <c r="E99" s="180"/>
      <c r="F99" s="91"/>
      <c r="G99" s="91"/>
      <c r="H99" s="54"/>
      <c r="I99" s="54"/>
      <c r="J99" s="55"/>
      <c r="K99" s="72"/>
      <c r="L99" s="92"/>
      <c r="M99" s="93"/>
      <c r="N99" s="92"/>
      <c r="O99" s="54"/>
      <c r="P99" s="100"/>
      <c r="Q99" s="94"/>
      <c r="R99" s="55"/>
      <c r="W99" s="189" t="str">
        <f t="shared" si="1"/>
        <v> </v>
      </c>
    </row>
    <row r="100" spans="1:23" s="6" customFormat="1" ht="18.75" customHeight="1">
      <c r="A100" s="70">
        <v>94</v>
      </c>
      <c r="B100" s="53"/>
      <c r="C100" s="53"/>
      <c r="D100" s="54"/>
      <c r="E100" s="180"/>
      <c r="F100" s="91"/>
      <c r="G100" s="91"/>
      <c r="H100" s="54"/>
      <c r="I100" s="54"/>
      <c r="J100" s="55"/>
      <c r="K100" s="72"/>
      <c r="L100" s="92"/>
      <c r="M100" s="93"/>
      <c r="N100" s="92"/>
      <c r="O100" s="54"/>
      <c r="P100" s="100"/>
      <c r="Q100" s="94"/>
      <c r="R100" s="55"/>
      <c r="W100" s="189" t="str">
        <f t="shared" si="1"/>
        <v> </v>
      </c>
    </row>
    <row r="101" spans="1:23" s="6" customFormat="1" ht="18.75" customHeight="1">
      <c r="A101" s="70">
        <v>95</v>
      </c>
      <c r="B101" s="53"/>
      <c r="C101" s="53"/>
      <c r="D101" s="54"/>
      <c r="E101" s="180"/>
      <c r="F101" s="91"/>
      <c r="G101" s="91"/>
      <c r="H101" s="54"/>
      <c r="I101" s="54"/>
      <c r="J101" s="55"/>
      <c r="K101" s="72"/>
      <c r="L101" s="92"/>
      <c r="M101" s="93"/>
      <c r="N101" s="92"/>
      <c r="O101" s="54"/>
      <c r="P101" s="100"/>
      <c r="Q101" s="94"/>
      <c r="R101" s="55"/>
      <c r="W101" s="189" t="str">
        <f t="shared" si="1"/>
        <v> </v>
      </c>
    </row>
    <row r="102" spans="1:23" s="6" customFormat="1" ht="18.75" customHeight="1">
      <c r="A102" s="70">
        <v>96</v>
      </c>
      <c r="B102" s="53"/>
      <c r="C102" s="53"/>
      <c r="D102" s="54"/>
      <c r="E102" s="180"/>
      <c r="F102" s="91"/>
      <c r="G102" s="91"/>
      <c r="H102" s="54"/>
      <c r="I102" s="54"/>
      <c r="J102" s="55"/>
      <c r="K102" s="72"/>
      <c r="L102" s="92"/>
      <c r="M102" s="93"/>
      <c r="N102" s="92"/>
      <c r="O102" s="54"/>
      <c r="P102" s="100"/>
      <c r="Q102" s="94"/>
      <c r="R102" s="55"/>
      <c r="W102" s="189" t="str">
        <f t="shared" si="1"/>
        <v> </v>
      </c>
    </row>
    <row r="103" spans="1:23" s="6" customFormat="1" ht="18.75" customHeight="1">
      <c r="A103" s="70">
        <v>97</v>
      </c>
      <c r="B103" s="53"/>
      <c r="C103" s="53"/>
      <c r="D103" s="54"/>
      <c r="E103" s="180"/>
      <c r="F103" s="91"/>
      <c r="G103" s="91"/>
      <c r="H103" s="54"/>
      <c r="I103" s="54"/>
      <c r="J103" s="55"/>
      <c r="K103" s="72"/>
      <c r="L103" s="92"/>
      <c r="M103" s="93"/>
      <c r="N103" s="92"/>
      <c r="O103" s="54"/>
      <c r="P103" s="100"/>
      <c r="Q103" s="94"/>
      <c r="R103" s="55"/>
      <c r="W103" s="189" t="str">
        <f t="shared" si="1"/>
        <v> </v>
      </c>
    </row>
    <row r="104" spans="1:23" s="6" customFormat="1" ht="18.75" customHeight="1">
      <c r="A104" s="70">
        <v>98</v>
      </c>
      <c r="B104" s="53"/>
      <c r="C104" s="53"/>
      <c r="D104" s="54"/>
      <c r="E104" s="180"/>
      <c r="F104" s="91"/>
      <c r="G104" s="91"/>
      <c r="H104" s="54"/>
      <c r="I104" s="54"/>
      <c r="J104" s="55"/>
      <c r="K104" s="72"/>
      <c r="L104" s="92"/>
      <c r="M104" s="93"/>
      <c r="N104" s="92"/>
      <c r="O104" s="54"/>
      <c r="P104" s="100"/>
      <c r="Q104" s="94"/>
      <c r="R104" s="55"/>
      <c r="W104" s="189" t="str">
        <f t="shared" si="1"/>
        <v> </v>
      </c>
    </row>
    <row r="105" spans="1:23" s="6" customFormat="1" ht="18.75" customHeight="1">
      <c r="A105" s="70">
        <v>99</v>
      </c>
      <c r="B105" s="53"/>
      <c r="C105" s="53"/>
      <c r="D105" s="54"/>
      <c r="E105" s="180"/>
      <c r="F105" s="91"/>
      <c r="G105" s="91"/>
      <c r="H105" s="54"/>
      <c r="I105" s="54"/>
      <c r="J105" s="55"/>
      <c r="K105" s="72"/>
      <c r="L105" s="92"/>
      <c r="M105" s="93"/>
      <c r="N105" s="92"/>
      <c r="O105" s="54"/>
      <c r="P105" s="100"/>
      <c r="Q105" s="94"/>
      <c r="R105" s="55"/>
      <c r="W105" s="189" t="str">
        <f t="shared" si="1"/>
        <v> </v>
      </c>
    </row>
    <row r="106" spans="1:23" s="6" customFormat="1" ht="18.75" customHeight="1">
      <c r="A106" s="70">
        <v>100</v>
      </c>
      <c r="B106" s="53"/>
      <c r="C106" s="53"/>
      <c r="D106" s="54"/>
      <c r="E106" s="180"/>
      <c r="F106" s="91"/>
      <c r="G106" s="91"/>
      <c r="H106" s="54"/>
      <c r="I106" s="54"/>
      <c r="J106" s="55"/>
      <c r="K106" s="72"/>
      <c r="L106" s="92"/>
      <c r="M106" s="93"/>
      <c r="N106" s="92"/>
      <c r="O106" s="54"/>
      <c r="P106" s="100"/>
      <c r="Q106" s="94"/>
      <c r="R106" s="55"/>
      <c r="W106" s="189" t="str">
        <f t="shared" si="1"/>
        <v> </v>
      </c>
    </row>
    <row r="107" spans="1:23" s="6" customFormat="1" ht="18.75" customHeight="1">
      <c r="A107" s="70">
        <v>101</v>
      </c>
      <c r="B107" s="53"/>
      <c r="C107" s="53"/>
      <c r="D107" s="54"/>
      <c r="E107" s="180"/>
      <c r="F107" s="91"/>
      <c r="G107" s="91"/>
      <c r="H107" s="54"/>
      <c r="I107" s="54"/>
      <c r="J107" s="55"/>
      <c r="K107" s="72"/>
      <c r="L107" s="92"/>
      <c r="M107" s="93"/>
      <c r="N107" s="92"/>
      <c r="O107" s="54"/>
      <c r="P107" s="100"/>
      <c r="Q107" s="94"/>
      <c r="R107" s="55"/>
      <c r="W107" s="189" t="str">
        <f t="shared" si="1"/>
        <v> </v>
      </c>
    </row>
    <row r="108" spans="1:23" s="6" customFormat="1" ht="18.75" customHeight="1">
      <c r="A108" s="70">
        <v>102</v>
      </c>
      <c r="B108" s="53"/>
      <c r="C108" s="53"/>
      <c r="D108" s="54"/>
      <c r="E108" s="180"/>
      <c r="F108" s="91"/>
      <c r="G108" s="91"/>
      <c r="H108" s="54"/>
      <c r="I108" s="54"/>
      <c r="J108" s="55"/>
      <c r="K108" s="72"/>
      <c r="L108" s="92"/>
      <c r="M108" s="93"/>
      <c r="N108" s="92"/>
      <c r="O108" s="54"/>
      <c r="P108" s="100"/>
      <c r="Q108" s="94"/>
      <c r="R108" s="55"/>
      <c r="W108" s="189" t="str">
        <f t="shared" si="1"/>
        <v> </v>
      </c>
    </row>
    <row r="109" spans="1:23" s="6" customFormat="1" ht="18.75" customHeight="1">
      <c r="A109" s="70">
        <v>103</v>
      </c>
      <c r="B109" s="53"/>
      <c r="C109" s="53"/>
      <c r="D109" s="54"/>
      <c r="E109" s="180"/>
      <c r="F109" s="91"/>
      <c r="G109" s="91"/>
      <c r="H109" s="54"/>
      <c r="I109" s="54"/>
      <c r="J109" s="55"/>
      <c r="K109" s="72"/>
      <c r="L109" s="92"/>
      <c r="M109" s="93"/>
      <c r="N109" s="92"/>
      <c r="O109" s="54"/>
      <c r="P109" s="100"/>
      <c r="Q109" s="94"/>
      <c r="R109" s="55"/>
      <c r="W109" s="189" t="str">
        <f t="shared" si="1"/>
        <v> </v>
      </c>
    </row>
    <row r="110" spans="1:23" s="6" customFormat="1" ht="18.75" customHeight="1">
      <c r="A110" s="70">
        <v>104</v>
      </c>
      <c r="B110" s="53"/>
      <c r="C110" s="53"/>
      <c r="D110" s="54"/>
      <c r="E110" s="180"/>
      <c r="F110" s="91"/>
      <c r="G110" s="91"/>
      <c r="H110" s="54"/>
      <c r="I110" s="54"/>
      <c r="J110" s="55"/>
      <c r="K110" s="72"/>
      <c r="L110" s="92"/>
      <c r="M110" s="93"/>
      <c r="N110" s="92"/>
      <c r="O110" s="54"/>
      <c r="P110" s="100"/>
      <c r="Q110" s="94"/>
      <c r="R110" s="55"/>
      <c r="W110" s="189" t="str">
        <f t="shared" si="1"/>
        <v> </v>
      </c>
    </row>
    <row r="111" spans="1:23" s="6" customFormat="1" ht="18.75" customHeight="1">
      <c r="A111" s="70">
        <v>105</v>
      </c>
      <c r="B111" s="53"/>
      <c r="C111" s="53"/>
      <c r="D111" s="54"/>
      <c r="E111" s="180"/>
      <c r="F111" s="91"/>
      <c r="G111" s="91"/>
      <c r="H111" s="54"/>
      <c r="I111" s="54"/>
      <c r="J111" s="55"/>
      <c r="K111" s="72"/>
      <c r="L111" s="92"/>
      <c r="M111" s="93"/>
      <c r="N111" s="92"/>
      <c r="O111" s="54"/>
      <c r="P111" s="100"/>
      <c r="Q111" s="94"/>
      <c r="R111" s="55"/>
      <c r="W111" s="189" t="str">
        <f t="shared" si="1"/>
        <v> </v>
      </c>
    </row>
    <row r="112" spans="1:23" s="6" customFormat="1" ht="18.75" customHeight="1">
      <c r="A112" s="70">
        <v>106</v>
      </c>
      <c r="B112" s="53"/>
      <c r="C112" s="53"/>
      <c r="D112" s="54"/>
      <c r="E112" s="180"/>
      <c r="F112" s="91"/>
      <c r="G112" s="91"/>
      <c r="H112" s="54"/>
      <c r="I112" s="54"/>
      <c r="J112" s="55"/>
      <c r="K112" s="72"/>
      <c r="L112" s="92"/>
      <c r="M112" s="93"/>
      <c r="N112" s="92"/>
      <c r="O112" s="54"/>
      <c r="P112" s="100"/>
      <c r="Q112" s="94"/>
      <c r="R112" s="55"/>
      <c r="W112" s="189" t="str">
        <f t="shared" si="1"/>
        <v> </v>
      </c>
    </row>
    <row r="113" spans="1:23" s="6" customFormat="1" ht="18.75" customHeight="1">
      <c r="A113" s="70">
        <v>107</v>
      </c>
      <c r="B113" s="53"/>
      <c r="C113" s="53"/>
      <c r="D113" s="54"/>
      <c r="E113" s="180"/>
      <c r="F113" s="91"/>
      <c r="G113" s="91"/>
      <c r="H113" s="54"/>
      <c r="I113" s="54"/>
      <c r="J113" s="55"/>
      <c r="K113" s="72"/>
      <c r="L113" s="92"/>
      <c r="M113" s="93"/>
      <c r="N113" s="92"/>
      <c r="O113" s="54"/>
      <c r="P113" s="100"/>
      <c r="Q113" s="94"/>
      <c r="R113" s="55"/>
      <c r="W113" s="189" t="str">
        <f t="shared" si="1"/>
        <v> </v>
      </c>
    </row>
    <row r="114" spans="1:23" s="6" customFormat="1" ht="18.75" customHeight="1">
      <c r="A114" s="70">
        <v>108</v>
      </c>
      <c r="B114" s="53"/>
      <c r="C114" s="53"/>
      <c r="D114" s="54"/>
      <c r="E114" s="180"/>
      <c r="F114" s="91"/>
      <c r="G114" s="91"/>
      <c r="H114" s="54"/>
      <c r="I114" s="54"/>
      <c r="J114" s="55"/>
      <c r="K114" s="72"/>
      <c r="L114" s="92"/>
      <c r="M114" s="93"/>
      <c r="N114" s="92"/>
      <c r="O114" s="54"/>
      <c r="P114" s="100"/>
      <c r="Q114" s="94"/>
      <c r="R114" s="55"/>
      <c r="W114" s="189" t="str">
        <f t="shared" si="1"/>
        <v> </v>
      </c>
    </row>
    <row r="115" spans="1:23" s="6" customFormat="1" ht="18.75" customHeight="1">
      <c r="A115" s="70">
        <v>109</v>
      </c>
      <c r="B115" s="53"/>
      <c r="C115" s="53"/>
      <c r="D115" s="54"/>
      <c r="E115" s="180"/>
      <c r="F115" s="91"/>
      <c r="G115" s="91"/>
      <c r="H115" s="54"/>
      <c r="I115" s="54"/>
      <c r="J115" s="55"/>
      <c r="K115" s="72"/>
      <c r="L115" s="92"/>
      <c r="M115" s="93"/>
      <c r="N115" s="92"/>
      <c r="O115" s="54"/>
      <c r="P115" s="100"/>
      <c r="Q115" s="94"/>
      <c r="R115" s="55"/>
      <c r="W115" s="189" t="str">
        <f t="shared" si="1"/>
        <v> </v>
      </c>
    </row>
    <row r="116" spans="1:23" s="6" customFormat="1" ht="18.75" customHeight="1">
      <c r="A116" s="70">
        <v>110</v>
      </c>
      <c r="B116" s="53"/>
      <c r="C116" s="53"/>
      <c r="D116" s="54"/>
      <c r="E116" s="180"/>
      <c r="F116" s="91"/>
      <c r="G116" s="91"/>
      <c r="H116" s="54"/>
      <c r="I116" s="54"/>
      <c r="J116" s="55"/>
      <c r="K116" s="72"/>
      <c r="L116" s="92"/>
      <c r="M116" s="93"/>
      <c r="N116" s="92"/>
      <c r="O116" s="54"/>
      <c r="P116" s="100"/>
      <c r="Q116" s="94"/>
      <c r="R116" s="55"/>
      <c r="W116" s="189" t="str">
        <f t="shared" si="1"/>
        <v> </v>
      </c>
    </row>
    <row r="117" spans="1:26" s="6" customFormat="1" ht="18.75" customHeight="1">
      <c r="A117" s="70">
        <v>111</v>
      </c>
      <c r="B117" s="53"/>
      <c r="C117" s="53"/>
      <c r="D117" s="54"/>
      <c r="E117" s="180"/>
      <c r="F117" s="91"/>
      <c r="G117" s="91"/>
      <c r="H117" s="54"/>
      <c r="I117" s="54"/>
      <c r="J117" s="55"/>
      <c r="K117" s="72"/>
      <c r="L117" s="92"/>
      <c r="M117" s="93"/>
      <c r="N117" s="92"/>
      <c r="O117" s="54"/>
      <c r="P117" s="100"/>
      <c r="Q117" s="94"/>
      <c r="R117" s="55"/>
      <c r="W117" s="189" t="str">
        <f t="shared" si="1"/>
        <v> </v>
      </c>
      <c r="Z117" s="6" t="str">
        <f aca="true" t="shared" si="2" ref="Z117:Z134">B113&amp;" "&amp;C113</f>
        <v> </v>
      </c>
    </row>
    <row r="118" spans="1:26" s="6" customFormat="1" ht="18.75" customHeight="1">
      <c r="A118" s="70">
        <v>112</v>
      </c>
      <c r="B118" s="53"/>
      <c r="C118" s="53"/>
      <c r="D118" s="54"/>
      <c r="E118" s="180"/>
      <c r="F118" s="91"/>
      <c r="G118" s="91"/>
      <c r="H118" s="54"/>
      <c r="I118" s="54"/>
      <c r="J118" s="55"/>
      <c r="K118" s="72"/>
      <c r="L118" s="92"/>
      <c r="M118" s="93"/>
      <c r="N118" s="92"/>
      <c r="O118" s="54"/>
      <c r="P118" s="100"/>
      <c r="Q118" s="94"/>
      <c r="R118" s="55"/>
      <c r="W118" s="189" t="str">
        <f t="shared" si="1"/>
        <v> </v>
      </c>
      <c r="Z118" s="6" t="str">
        <f t="shared" si="2"/>
        <v> </v>
      </c>
    </row>
    <row r="119" spans="1:26" s="6" customFormat="1" ht="18.75" customHeight="1">
      <c r="A119" s="70">
        <v>113</v>
      </c>
      <c r="B119" s="53"/>
      <c r="C119" s="53"/>
      <c r="D119" s="54"/>
      <c r="E119" s="180"/>
      <c r="F119" s="91"/>
      <c r="G119" s="91"/>
      <c r="H119" s="54"/>
      <c r="I119" s="54"/>
      <c r="J119" s="55"/>
      <c r="K119" s="72"/>
      <c r="L119" s="92"/>
      <c r="M119" s="93"/>
      <c r="N119" s="92"/>
      <c r="O119" s="54"/>
      <c r="P119" s="100"/>
      <c r="Q119" s="94"/>
      <c r="R119" s="55"/>
      <c r="W119" s="189" t="str">
        <f t="shared" si="1"/>
        <v> </v>
      </c>
      <c r="Z119" s="6" t="str">
        <f t="shared" si="2"/>
        <v> </v>
      </c>
    </row>
    <row r="120" spans="1:26" s="6" customFormat="1" ht="18.75" customHeight="1">
      <c r="A120" s="70">
        <v>114</v>
      </c>
      <c r="B120" s="53"/>
      <c r="C120" s="53"/>
      <c r="D120" s="54"/>
      <c r="E120" s="180"/>
      <c r="F120" s="91"/>
      <c r="G120" s="91"/>
      <c r="H120" s="54"/>
      <c r="I120" s="54"/>
      <c r="J120" s="55"/>
      <c r="K120" s="72"/>
      <c r="L120" s="92"/>
      <c r="M120" s="93"/>
      <c r="N120" s="92"/>
      <c r="O120" s="54"/>
      <c r="P120" s="100"/>
      <c r="Q120" s="94"/>
      <c r="R120" s="55"/>
      <c r="W120" s="189" t="str">
        <f t="shared" si="1"/>
        <v> </v>
      </c>
      <c r="Z120" s="6" t="str">
        <f t="shared" si="2"/>
        <v> </v>
      </c>
    </row>
    <row r="121" spans="1:26" s="6" customFormat="1" ht="18.75" customHeight="1">
      <c r="A121" s="70">
        <v>115</v>
      </c>
      <c r="B121" s="53"/>
      <c r="C121" s="53"/>
      <c r="D121" s="54"/>
      <c r="E121" s="180"/>
      <c r="F121" s="91"/>
      <c r="G121" s="91"/>
      <c r="H121" s="54"/>
      <c r="I121" s="54"/>
      <c r="J121" s="55"/>
      <c r="K121" s="72"/>
      <c r="L121" s="92"/>
      <c r="M121" s="93"/>
      <c r="N121" s="92"/>
      <c r="O121" s="54"/>
      <c r="P121" s="100"/>
      <c r="Q121" s="94"/>
      <c r="R121" s="55"/>
      <c r="W121" s="189" t="str">
        <f t="shared" si="1"/>
        <v> </v>
      </c>
      <c r="Z121" s="6" t="str">
        <f t="shared" si="2"/>
        <v> </v>
      </c>
    </row>
    <row r="122" spans="1:26" s="6" customFormat="1" ht="18.75" customHeight="1">
      <c r="A122" s="70">
        <v>116</v>
      </c>
      <c r="B122" s="53"/>
      <c r="C122" s="53"/>
      <c r="D122" s="54"/>
      <c r="E122" s="180"/>
      <c r="F122" s="91"/>
      <c r="G122" s="91"/>
      <c r="H122" s="54"/>
      <c r="I122" s="54"/>
      <c r="J122" s="55"/>
      <c r="K122" s="72"/>
      <c r="L122" s="92"/>
      <c r="M122" s="93"/>
      <c r="N122" s="92"/>
      <c r="O122" s="54"/>
      <c r="P122" s="100"/>
      <c r="Q122" s="94"/>
      <c r="R122" s="55"/>
      <c r="W122" s="189" t="str">
        <f t="shared" si="1"/>
        <v> </v>
      </c>
      <c r="Z122" s="6" t="str">
        <f t="shared" si="2"/>
        <v> </v>
      </c>
    </row>
    <row r="123" spans="1:26" s="6" customFormat="1" ht="18.75" customHeight="1">
      <c r="A123" s="70">
        <v>117</v>
      </c>
      <c r="B123" s="53"/>
      <c r="C123" s="53"/>
      <c r="D123" s="54"/>
      <c r="E123" s="180"/>
      <c r="F123" s="91"/>
      <c r="G123" s="91"/>
      <c r="H123" s="54"/>
      <c r="I123" s="54"/>
      <c r="J123" s="55"/>
      <c r="K123" s="72"/>
      <c r="L123" s="92"/>
      <c r="M123" s="93"/>
      <c r="N123" s="92"/>
      <c r="O123" s="54"/>
      <c r="P123" s="100"/>
      <c r="Q123" s="94"/>
      <c r="R123" s="55"/>
      <c r="W123" s="189" t="str">
        <f t="shared" si="1"/>
        <v> </v>
      </c>
      <c r="Z123" s="6" t="str">
        <f t="shared" si="2"/>
        <v> </v>
      </c>
    </row>
    <row r="124" spans="1:26" s="6" customFormat="1" ht="18.75" customHeight="1">
      <c r="A124" s="70">
        <v>118</v>
      </c>
      <c r="B124" s="53"/>
      <c r="C124" s="53"/>
      <c r="D124" s="54"/>
      <c r="E124" s="180"/>
      <c r="F124" s="91"/>
      <c r="G124" s="91"/>
      <c r="H124" s="54"/>
      <c r="I124" s="54"/>
      <c r="J124" s="55"/>
      <c r="K124" s="72"/>
      <c r="L124" s="92"/>
      <c r="M124" s="93"/>
      <c r="N124" s="92"/>
      <c r="O124" s="54"/>
      <c r="P124" s="100"/>
      <c r="Q124" s="94"/>
      <c r="R124" s="55"/>
      <c r="W124" s="189" t="str">
        <f t="shared" si="1"/>
        <v> </v>
      </c>
      <c r="Z124" s="6" t="str">
        <f t="shared" si="2"/>
        <v> </v>
      </c>
    </row>
    <row r="125" spans="1:26" s="6" customFormat="1" ht="18.75" customHeight="1">
      <c r="A125" s="70">
        <v>119</v>
      </c>
      <c r="B125" s="53"/>
      <c r="C125" s="53"/>
      <c r="D125" s="54"/>
      <c r="E125" s="180"/>
      <c r="F125" s="91"/>
      <c r="G125" s="91"/>
      <c r="H125" s="54"/>
      <c r="I125" s="54"/>
      <c r="J125" s="55"/>
      <c r="K125" s="72"/>
      <c r="L125" s="92"/>
      <c r="M125" s="93"/>
      <c r="N125" s="92"/>
      <c r="O125" s="54"/>
      <c r="P125" s="100"/>
      <c r="Q125" s="94"/>
      <c r="R125" s="55"/>
      <c r="W125" s="189" t="str">
        <f t="shared" si="1"/>
        <v> </v>
      </c>
      <c r="Z125" s="6" t="str">
        <f t="shared" si="2"/>
        <v> </v>
      </c>
    </row>
    <row r="126" spans="1:26" s="6" customFormat="1" ht="18.75" customHeight="1">
      <c r="A126" s="70">
        <v>120</v>
      </c>
      <c r="B126" s="53"/>
      <c r="C126" s="53"/>
      <c r="D126" s="54"/>
      <c r="E126" s="180"/>
      <c r="F126" s="91"/>
      <c r="G126" s="91"/>
      <c r="H126" s="54"/>
      <c r="I126" s="54"/>
      <c r="J126" s="55"/>
      <c r="K126" s="72"/>
      <c r="L126" s="92"/>
      <c r="M126" s="93"/>
      <c r="N126" s="92"/>
      <c r="O126" s="54"/>
      <c r="P126" s="100"/>
      <c r="Q126" s="94"/>
      <c r="R126" s="55"/>
      <c r="W126" s="189" t="str">
        <f t="shared" si="1"/>
        <v> </v>
      </c>
      <c r="Z126" s="6" t="str">
        <f t="shared" si="2"/>
        <v> </v>
      </c>
    </row>
    <row r="127" spans="1:26" s="6" customFormat="1" ht="18.75" customHeight="1">
      <c r="A127" s="70">
        <v>121</v>
      </c>
      <c r="B127" s="53"/>
      <c r="C127" s="53"/>
      <c r="D127" s="54"/>
      <c r="E127" s="180"/>
      <c r="F127" s="91"/>
      <c r="G127" s="91"/>
      <c r="H127" s="54"/>
      <c r="I127" s="54"/>
      <c r="J127" s="55"/>
      <c r="K127" s="72"/>
      <c r="L127" s="92"/>
      <c r="M127" s="93"/>
      <c r="N127" s="92"/>
      <c r="O127" s="54"/>
      <c r="P127" s="100"/>
      <c r="Q127" s="94"/>
      <c r="R127" s="55"/>
      <c r="W127" s="189" t="str">
        <f t="shared" si="1"/>
        <v> </v>
      </c>
      <c r="Z127" s="6" t="str">
        <f t="shared" si="2"/>
        <v> </v>
      </c>
    </row>
    <row r="128" spans="1:26" s="6" customFormat="1" ht="18.75" customHeight="1">
      <c r="A128" s="70">
        <v>122</v>
      </c>
      <c r="B128" s="53"/>
      <c r="C128" s="53"/>
      <c r="D128" s="54"/>
      <c r="E128" s="180"/>
      <c r="F128" s="91"/>
      <c r="G128" s="91"/>
      <c r="H128" s="54"/>
      <c r="I128" s="54"/>
      <c r="J128" s="55"/>
      <c r="K128" s="72"/>
      <c r="L128" s="92"/>
      <c r="M128" s="93"/>
      <c r="N128" s="92"/>
      <c r="O128" s="54"/>
      <c r="P128" s="100"/>
      <c r="Q128" s="94"/>
      <c r="R128" s="55"/>
      <c r="W128" s="189" t="str">
        <f t="shared" si="1"/>
        <v> </v>
      </c>
      <c r="Z128" s="6" t="str">
        <f t="shared" si="2"/>
        <v> </v>
      </c>
    </row>
    <row r="129" spans="1:26" s="6" customFormat="1" ht="18.75" customHeight="1">
      <c r="A129" s="70">
        <v>123</v>
      </c>
      <c r="B129" s="53"/>
      <c r="C129" s="53"/>
      <c r="D129" s="54"/>
      <c r="E129" s="180"/>
      <c r="F129" s="91"/>
      <c r="G129" s="91"/>
      <c r="H129" s="54"/>
      <c r="I129" s="54"/>
      <c r="J129" s="55"/>
      <c r="K129" s="72"/>
      <c r="L129" s="92"/>
      <c r="M129" s="93"/>
      <c r="N129" s="92"/>
      <c r="O129" s="54"/>
      <c r="P129" s="100"/>
      <c r="Q129" s="94"/>
      <c r="R129" s="55"/>
      <c r="W129" s="189" t="str">
        <f t="shared" si="1"/>
        <v> </v>
      </c>
      <c r="Z129" s="6" t="str">
        <f t="shared" si="2"/>
        <v> </v>
      </c>
    </row>
    <row r="130" spans="1:26" s="6" customFormat="1" ht="18.75" customHeight="1">
      <c r="A130" s="70">
        <v>124</v>
      </c>
      <c r="B130" s="53"/>
      <c r="C130" s="53"/>
      <c r="D130" s="54"/>
      <c r="E130" s="180"/>
      <c r="F130" s="91"/>
      <c r="G130" s="91"/>
      <c r="H130" s="54"/>
      <c r="I130" s="54"/>
      <c r="J130" s="55"/>
      <c r="K130" s="72"/>
      <c r="L130" s="92"/>
      <c r="M130" s="93"/>
      <c r="N130" s="92"/>
      <c r="O130" s="54"/>
      <c r="P130" s="100"/>
      <c r="Q130" s="94"/>
      <c r="R130" s="55"/>
      <c r="W130" s="189" t="str">
        <f t="shared" si="1"/>
        <v> </v>
      </c>
      <c r="Z130" s="6" t="str">
        <f t="shared" si="2"/>
        <v> </v>
      </c>
    </row>
    <row r="131" spans="1:26" s="6" customFormat="1" ht="18.75" customHeight="1">
      <c r="A131" s="70">
        <v>125</v>
      </c>
      <c r="B131" s="53"/>
      <c r="C131" s="53"/>
      <c r="D131" s="54"/>
      <c r="E131" s="180"/>
      <c r="F131" s="91"/>
      <c r="G131" s="91"/>
      <c r="H131" s="54"/>
      <c r="I131" s="54"/>
      <c r="J131" s="55"/>
      <c r="K131" s="72"/>
      <c r="L131" s="92"/>
      <c r="M131" s="93"/>
      <c r="N131" s="92"/>
      <c r="O131" s="54"/>
      <c r="P131" s="100"/>
      <c r="Q131" s="94"/>
      <c r="R131" s="55"/>
      <c r="W131" s="189" t="str">
        <f t="shared" si="1"/>
        <v> </v>
      </c>
      <c r="Z131" s="6" t="str">
        <f t="shared" si="2"/>
        <v> </v>
      </c>
    </row>
    <row r="132" spans="1:26" s="6" customFormat="1" ht="18.75" customHeight="1">
      <c r="A132" s="70">
        <v>126</v>
      </c>
      <c r="B132" s="53"/>
      <c r="C132" s="53"/>
      <c r="D132" s="54"/>
      <c r="E132" s="180"/>
      <c r="F132" s="91"/>
      <c r="G132" s="91"/>
      <c r="H132" s="54"/>
      <c r="I132" s="54"/>
      <c r="J132" s="55"/>
      <c r="K132" s="72"/>
      <c r="L132" s="92"/>
      <c r="M132" s="93"/>
      <c r="N132" s="92"/>
      <c r="O132" s="54"/>
      <c r="P132" s="100"/>
      <c r="Q132" s="94"/>
      <c r="R132" s="55"/>
      <c r="W132" s="189" t="str">
        <f t="shared" si="1"/>
        <v> </v>
      </c>
      <c r="Z132" s="6" t="str">
        <f t="shared" si="2"/>
        <v> </v>
      </c>
    </row>
    <row r="133" spans="1:26" s="6" customFormat="1" ht="18.75" customHeight="1">
      <c r="A133" s="70">
        <v>127</v>
      </c>
      <c r="B133" s="53"/>
      <c r="C133" s="53"/>
      <c r="D133" s="54"/>
      <c r="E133" s="180"/>
      <c r="F133" s="91"/>
      <c r="G133" s="91"/>
      <c r="H133" s="54"/>
      <c r="I133" s="54"/>
      <c r="J133" s="55"/>
      <c r="K133" s="72"/>
      <c r="L133" s="92"/>
      <c r="M133" s="93"/>
      <c r="N133" s="92"/>
      <c r="O133" s="54"/>
      <c r="P133" s="100"/>
      <c r="Q133" s="94"/>
      <c r="R133" s="55"/>
      <c r="W133" s="189" t="str">
        <f t="shared" si="1"/>
        <v> </v>
      </c>
      <c r="Z133" s="6" t="str">
        <f t="shared" si="2"/>
        <v> </v>
      </c>
    </row>
    <row r="134" spans="1:26" s="6" customFormat="1" ht="18.75" customHeight="1">
      <c r="A134" s="70">
        <v>128</v>
      </c>
      <c r="B134" s="53"/>
      <c r="C134" s="53"/>
      <c r="D134" s="54"/>
      <c r="E134" s="180"/>
      <c r="F134" s="91"/>
      <c r="G134" s="91"/>
      <c r="H134" s="54"/>
      <c r="I134" s="54"/>
      <c r="J134" s="55"/>
      <c r="K134" s="72"/>
      <c r="L134" s="92"/>
      <c r="M134" s="93"/>
      <c r="N134" s="92"/>
      <c r="O134" s="54"/>
      <c r="P134" s="100"/>
      <c r="Q134" s="94"/>
      <c r="R134" s="55"/>
      <c r="W134" s="189" t="str">
        <f t="shared" si="1"/>
        <v> </v>
      </c>
      <c r="Z134" s="6" t="str">
        <f t="shared" si="2"/>
        <v> </v>
      </c>
    </row>
  </sheetData>
  <sheetProtection/>
  <mergeCells count="1">
    <mergeCell ref="A5:B5"/>
  </mergeCells>
  <conditionalFormatting sqref="E7:E134">
    <cfRule type="expression" priority="5" dxfId="26" stopIfTrue="1">
      <formula>OR(B7="",E7="")</formula>
    </cfRule>
    <cfRule type="expression" priority="6" dxfId="24" stopIfTrue="1">
      <formula>YEAR($E7)&gt;$U$4</formula>
    </cfRule>
    <cfRule type="expression" priority="7" dxfId="24" stopIfTrue="1">
      <formula>YEAR($E7)&lt;$U$3</formula>
    </cfRule>
  </conditionalFormatting>
  <conditionalFormatting sqref="K7:K134">
    <cfRule type="cellIs" priority="4" dxfId="27" operator="equal" stopIfTrue="1">
      <formula>"Z"</formula>
    </cfRule>
  </conditionalFormatting>
  <conditionalFormatting sqref="Y78:Y87">
    <cfRule type="expression" priority="1" dxfId="26" stopIfTrue="1">
      <formula>OR(V78="",Y78="")</formula>
    </cfRule>
    <cfRule type="expression" priority="2" dxfId="24" stopIfTrue="1">
      <formula>YEAR($E78)&gt;$U$4</formula>
    </cfRule>
    <cfRule type="expression" priority="3" dxfId="24" stopIfTrue="1">
      <formula>YEAR($E78)&lt;$U$3</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V82"/>
  <sheetViews>
    <sheetView showGridLines="0" showZeros="0" tabSelected="1" zoomScalePageLayoutView="0" workbookViewId="0" topLeftCell="A6">
      <selection activeCell="E42" sqref="E42"/>
    </sheetView>
  </sheetViews>
  <sheetFormatPr defaultColWidth="9.140625" defaultRowHeight="12.75"/>
  <cols>
    <col min="1" max="1" width="3.28125" style="228" customWidth="1"/>
    <col min="2" max="2" width="3.57421875" style="228" customWidth="1"/>
    <col min="3" max="3" width="5.421875" style="228" customWidth="1"/>
    <col min="4" max="4" width="4.28125" style="228" customWidth="1"/>
    <col min="5" max="5" width="12.7109375" style="228" customWidth="1"/>
    <col min="6" max="6" width="2.7109375" style="228" customWidth="1"/>
    <col min="7" max="7" width="7.7109375" style="228" customWidth="1"/>
    <col min="8" max="8" width="5.8515625" style="228" customWidth="1"/>
    <col min="9" max="9" width="1.7109375" style="230" customWidth="1"/>
    <col min="10" max="10" width="10.7109375" style="228" customWidth="1"/>
    <col min="11" max="11" width="1.7109375" style="230" customWidth="1"/>
    <col min="12" max="12" width="10.7109375" style="228" customWidth="1"/>
    <col min="13" max="13" width="1.7109375" style="229" customWidth="1"/>
    <col min="14" max="14" width="10.7109375" style="228" customWidth="1"/>
    <col min="15" max="15" width="1.7109375" style="230" customWidth="1"/>
    <col min="16" max="16" width="10.7109375" style="228" customWidth="1"/>
    <col min="17" max="17" width="1.7109375" style="229" customWidth="1"/>
    <col min="18" max="18" width="0" style="228" hidden="1" customWidth="1"/>
    <col min="19" max="19" width="8.28125" style="228" customWidth="1"/>
    <col min="20" max="20" width="11.421875" style="228" hidden="1" customWidth="1"/>
    <col min="21" max="21" width="9.140625" style="228" customWidth="1"/>
    <col min="22" max="22" width="0" style="228" hidden="1" customWidth="1"/>
    <col min="23" max="16384" width="9.140625" style="228" customWidth="1"/>
  </cols>
  <sheetData>
    <row r="1" spans="1:17" s="349" customFormat="1" ht="21.75" customHeight="1">
      <c r="A1" s="353" t="str">
        <f>PODESAVANJE!$A$6</f>
        <v>OP Beograda</v>
      </c>
      <c r="B1" s="353"/>
      <c r="C1" s="351"/>
      <c r="D1" s="351"/>
      <c r="E1" s="351"/>
      <c r="F1" s="351"/>
      <c r="G1" s="351"/>
      <c r="H1" s="351"/>
      <c r="I1" s="350"/>
      <c r="J1" s="346" t="s">
        <v>101</v>
      </c>
      <c r="K1" s="346"/>
      <c r="L1" s="352"/>
      <c r="M1" s="350"/>
      <c r="N1" s="350" t="s">
        <v>80</v>
      </c>
      <c r="O1" s="350"/>
      <c r="P1" s="351"/>
      <c r="Q1" s="350"/>
    </row>
    <row r="2" spans="1:17" s="343" customFormat="1" ht="12.75">
      <c r="A2" s="348" t="str">
        <f>PODESAVANJE!$A$8</f>
        <v>TENISKI SAVEZ BEOGRADA</v>
      </c>
      <c r="B2" s="348"/>
      <c r="C2" s="348"/>
      <c r="D2" s="348"/>
      <c r="E2" s="348"/>
      <c r="F2" s="347"/>
      <c r="G2" s="345"/>
      <c r="H2" s="345"/>
      <c r="I2" s="344"/>
      <c r="J2" s="346" t="s">
        <v>102</v>
      </c>
      <c r="K2" s="346"/>
      <c r="L2" s="346"/>
      <c r="M2" s="344"/>
      <c r="N2" s="345"/>
      <c r="O2" s="344"/>
      <c r="P2" s="345"/>
      <c r="Q2" s="344"/>
    </row>
    <row r="3" spans="1:17" s="321" customFormat="1" ht="9">
      <c r="A3" s="340" t="s">
        <v>73</v>
      </c>
      <c r="B3" s="340"/>
      <c r="C3" s="340"/>
      <c r="D3" s="340"/>
      <c r="E3" s="340"/>
      <c r="F3" s="340" t="s">
        <v>151</v>
      </c>
      <c r="G3" s="340"/>
      <c r="H3" s="340"/>
      <c r="I3" s="341"/>
      <c r="J3" s="342" t="s">
        <v>74</v>
      </c>
      <c r="K3" s="341"/>
      <c r="L3" s="342" t="s">
        <v>76</v>
      </c>
      <c r="M3" s="341"/>
      <c r="N3" s="340"/>
      <c r="O3" s="341"/>
      <c r="P3" s="340"/>
      <c r="Q3" s="339" t="s">
        <v>75</v>
      </c>
    </row>
    <row r="4" spans="1:17" s="333" customFormat="1" ht="11.25" customHeight="1" thickBot="1">
      <c r="A4" s="386" t="str">
        <f>PODESAVANJE!$A$10</f>
        <v>21.08.2010. god.</v>
      </c>
      <c r="B4" s="386"/>
      <c r="C4" s="386"/>
      <c r="D4" s="335"/>
      <c r="E4" s="335"/>
      <c r="F4" s="335" t="str">
        <f>PODESAVANJE!$C$10</f>
        <v>Beograd, OTK Beograd</v>
      </c>
      <c r="G4" s="338"/>
      <c r="H4" s="335"/>
      <c r="I4" s="336"/>
      <c r="J4" s="95" t="str">
        <f>PODESAVANJE!$D$10</f>
        <v>III</v>
      </c>
      <c r="K4" s="336"/>
      <c r="L4" s="337" t="str">
        <f>PODESAVANJE!$A$12</f>
        <v>16 god</v>
      </c>
      <c r="M4" s="336"/>
      <c r="N4" s="335"/>
      <c r="O4" s="336"/>
      <c r="P4" s="335" t="s">
        <v>387</v>
      </c>
      <c r="Q4" s="334">
        <f>PODESAVANJE!$E$10</f>
        <v>0</v>
      </c>
    </row>
    <row r="5" spans="1:17" s="321" customFormat="1" ht="9.75">
      <c r="A5" s="257"/>
      <c r="B5" s="330" t="s">
        <v>3</v>
      </c>
      <c r="C5" s="330" t="s">
        <v>83</v>
      </c>
      <c r="D5" s="330" t="s">
        <v>91</v>
      </c>
      <c r="E5" s="332" t="s">
        <v>82</v>
      </c>
      <c r="F5" s="332" t="s">
        <v>78</v>
      </c>
      <c r="G5" s="332"/>
      <c r="H5" s="332" t="s">
        <v>77</v>
      </c>
      <c r="I5" s="332"/>
      <c r="J5" s="330" t="s">
        <v>92</v>
      </c>
      <c r="K5" s="331"/>
      <c r="L5" s="330" t="s">
        <v>103</v>
      </c>
      <c r="M5" s="331"/>
      <c r="N5" s="330" t="s">
        <v>104</v>
      </c>
      <c r="O5" s="331"/>
      <c r="P5" s="330" t="s">
        <v>93</v>
      </c>
      <c r="Q5" s="329"/>
    </row>
    <row r="6" spans="1:17" s="321" customFormat="1" ht="3.75" customHeight="1" thickBot="1">
      <c r="A6" s="328"/>
      <c r="B6" s="323"/>
      <c r="C6" s="327"/>
      <c r="D6" s="323"/>
      <c r="E6" s="325"/>
      <c r="F6" s="325"/>
      <c r="G6" s="326"/>
      <c r="H6" s="325"/>
      <c r="I6" s="324"/>
      <c r="J6" s="323"/>
      <c r="K6" s="324"/>
      <c r="L6" s="323"/>
      <c r="M6" s="324"/>
      <c r="N6" s="323"/>
      <c r="O6" s="324"/>
      <c r="P6" s="323"/>
      <c r="Q6" s="322"/>
    </row>
    <row r="7" spans="1:22" s="273" customFormat="1" ht="9" customHeight="1">
      <c r="A7" s="288" t="s">
        <v>5</v>
      </c>
      <c r="B7" s="287"/>
      <c r="C7" s="287">
        <v>20</v>
      </c>
      <c r="D7" s="354">
        <v>1</v>
      </c>
      <c r="E7" s="286" t="str">
        <f>UPPER(IF($D7="","",VLOOKUP($D7,'PRIPREMA DECACI GT'!$A$7:$P$70,2)))</f>
        <v>BARBAREZ</v>
      </c>
      <c r="F7" s="286" t="str">
        <f>IF($D7="","",VLOOKUP($D7,'PRIPREMA DECACI GT'!$A$7:$P$70,3))</f>
        <v>Aleksa</v>
      </c>
      <c r="G7" s="286"/>
      <c r="H7" s="286" t="str">
        <f>IF($D7="","",VLOOKUP($D7,'PRIPREMA DECACI GT'!$A$7:$P$70,4))</f>
        <v>Ellite</v>
      </c>
      <c r="I7" s="292"/>
      <c r="J7" s="291" t="str">
        <f>UPPER(IF(OR(I8="a",I8="as"),E7,IF(OR(I8="b",I8="bs"),E8,)))</f>
        <v>BARBAREZ</v>
      </c>
      <c r="K7" s="298"/>
      <c r="L7" s="275"/>
      <c r="M7" s="275"/>
      <c r="N7" s="275"/>
      <c r="O7" s="275"/>
      <c r="P7" s="275"/>
      <c r="Q7" s="275"/>
      <c r="R7" s="274"/>
      <c r="T7" s="320" t="e">
        <f>#REF!</f>
        <v>#REF!</v>
      </c>
      <c r="U7" s="273" t="s">
        <v>154</v>
      </c>
      <c r="V7" s="319" t="str">
        <f aca="true" t="shared" si="0" ref="V7:V38">CONCATENATE(E7,U7,F7)</f>
        <v>BARBAREZ Aleksa</v>
      </c>
    </row>
    <row r="8" spans="1:22" s="273" customFormat="1" ht="9" customHeight="1">
      <c r="A8" s="293" t="s">
        <v>7</v>
      </c>
      <c r="B8" s="287" t="str">
        <f>IF($D8="","",VLOOKUP($D8,'PRIPREMA DECACI GT'!$A$7:$P$70,15))</f>
        <v>DA</v>
      </c>
      <c r="C8" s="287">
        <f>IF($D8="","",VLOOKUP($D8,'PRIPREMA DECACI GT'!$A$7:$P$70,16))</f>
        <v>188</v>
      </c>
      <c r="D8" s="354">
        <v>25</v>
      </c>
      <c r="E8" s="287" t="str">
        <f>UPPER(IF($D8="","",VLOOKUP($D8,'PRIPREMA DECACI GT'!$A$7:$P$70,2)))</f>
        <v>TERZIĆ</v>
      </c>
      <c r="F8" s="287" t="str">
        <f>IF($D8="","",VLOOKUP($D8,'PRIPREMA DECACI GT'!$A$7:$P$70,3))</f>
        <v>Andrija</v>
      </c>
      <c r="G8" s="287"/>
      <c r="H8" s="287" t="str">
        <f>IF($D8="","",VLOOKUP($D8,'PRIPREMA DECACI GT'!$A$7:$P$70,4))</f>
        <v>Step In</v>
      </c>
      <c r="I8" s="285" t="s">
        <v>193</v>
      </c>
      <c r="J8" s="284" t="s">
        <v>389</v>
      </c>
      <c r="K8" s="295" t="s">
        <v>193</v>
      </c>
      <c r="L8" s="291" t="str">
        <f>UPPER(IF(OR(K8="a",K8="as"),J7,IF(OR(K8="b",K8="bs"),J9,)))</f>
        <v>BARBAREZ</v>
      </c>
      <c r="M8" s="298"/>
      <c r="N8" s="275"/>
      <c r="O8" s="275"/>
      <c r="P8" s="275"/>
      <c r="Q8" s="275"/>
      <c r="R8" s="274"/>
      <c r="T8" s="318" t="e">
        <f>#REF!</f>
        <v>#REF!</v>
      </c>
      <c r="U8" s="273" t="s">
        <v>154</v>
      </c>
      <c r="V8" s="289" t="str">
        <f t="shared" si="0"/>
        <v>TERZIĆ Andrija</v>
      </c>
    </row>
    <row r="9" spans="1:22" s="273" customFormat="1" ht="9" customHeight="1">
      <c r="A9" s="293" t="s">
        <v>8</v>
      </c>
      <c r="B9" s="287" t="str">
        <f>IF($D9="","",VLOOKUP($D9,'PRIPREMA DECACI GT'!$A$7:$P$70,15))</f>
        <v>DA</v>
      </c>
      <c r="C9" s="287">
        <f>IF($D9="","",VLOOKUP($D9,'PRIPREMA DECACI GT'!$A$7:$P$70,16))</f>
        <v>311</v>
      </c>
      <c r="D9" s="354">
        <v>39</v>
      </c>
      <c r="E9" s="287" t="str">
        <f>UPPER(IF($D9="","",VLOOKUP($D9,'PRIPREMA DECACI GT'!$A$7:$P$70,2)))</f>
        <v>AČ</v>
      </c>
      <c r="F9" s="287" t="str">
        <f>IF($D9="","",VLOOKUP($D9,'PRIPREMA DECACI GT'!$A$7:$P$70,3))</f>
        <v>Danijel</v>
      </c>
      <c r="G9" s="287"/>
      <c r="H9" s="287" t="str">
        <f>IF($D9="","",VLOOKUP($D9,'PRIPREMA DECACI GT'!$A$7:$P$70,4))</f>
        <v>Kikinda</v>
      </c>
      <c r="I9" s="292"/>
      <c r="J9" s="291" t="str">
        <f>UPPER(IF(OR(I10="a",I10="as"),E9,IF(OR(I10="b",I10="bs"),E10,)))</f>
        <v>AČ</v>
      </c>
      <c r="K9" s="302"/>
      <c r="L9" s="284" t="s">
        <v>399</v>
      </c>
      <c r="M9" s="301"/>
      <c r="N9" s="275"/>
      <c r="O9" s="275"/>
      <c r="P9" s="275"/>
      <c r="Q9" s="275"/>
      <c r="R9" s="274"/>
      <c r="T9" s="318" t="e">
        <f>#REF!</f>
        <v>#REF!</v>
      </c>
      <c r="U9" s="273" t="s">
        <v>154</v>
      </c>
      <c r="V9" s="289" t="str">
        <f t="shared" si="0"/>
        <v>AČ Danijel</v>
      </c>
    </row>
    <row r="10" spans="1:22" s="273" customFormat="1" ht="9" customHeight="1">
      <c r="A10" s="293" t="s">
        <v>9</v>
      </c>
      <c r="B10" s="287" t="str">
        <f>IF($D10="","",VLOOKUP($D10,'PRIPREMA DECACI GT'!$A$7:$P$70,15))</f>
        <v>DA</v>
      </c>
      <c r="C10" s="287">
        <f>IF($D10="","",VLOOKUP($D10,'PRIPREMA DECACI GT'!$A$7:$P$70,16))</f>
        <v>327</v>
      </c>
      <c r="D10" s="354">
        <v>40</v>
      </c>
      <c r="E10" s="287" t="str">
        <f>UPPER(IF($D10="","",VLOOKUP($D10,'PRIPREMA DECACI GT'!$A$7:$P$70,2)))</f>
        <v>STEVANKOVIĆ</v>
      </c>
      <c r="F10" s="287" t="str">
        <f>IF($D10="","",VLOOKUP($D10,'PRIPREMA DECACI GT'!$A$7:$P$70,3))</f>
        <v>Marko</v>
      </c>
      <c r="G10" s="287"/>
      <c r="H10" s="287" t="str">
        <f>IF($D10="","",VLOOKUP($D10,'PRIPREMA DECACI GT'!$A$7:$P$70,4))</f>
        <v>Crvena Zvezda</v>
      </c>
      <c r="I10" s="285" t="s">
        <v>388</v>
      </c>
      <c r="J10" s="284" t="s">
        <v>391</v>
      </c>
      <c r="K10" s="275"/>
      <c r="L10" s="300" t="s">
        <v>0</v>
      </c>
      <c r="M10" s="299" t="s">
        <v>393</v>
      </c>
      <c r="N10" s="291" t="str">
        <f>UPPER(IF(OR(M10="a",M10="as"),L8,IF(OR(M10="b",M10="bs"),L12,)))</f>
        <v>PANTELIĆ</v>
      </c>
      <c r="O10" s="298"/>
      <c r="P10" s="275"/>
      <c r="Q10" s="275"/>
      <c r="R10" s="274"/>
      <c r="T10" s="318" t="e">
        <f>#REF!</f>
        <v>#REF!</v>
      </c>
      <c r="U10" s="273" t="s">
        <v>154</v>
      </c>
      <c r="V10" s="289" t="str">
        <f t="shared" si="0"/>
        <v>STEVANKOVIĆ Marko</v>
      </c>
    </row>
    <row r="11" spans="1:22" s="273" customFormat="1" ht="9" customHeight="1">
      <c r="A11" s="293" t="s">
        <v>10</v>
      </c>
      <c r="B11" s="287" t="str">
        <f>IF($D11="","",VLOOKUP($D11,'PRIPREMA DECACI GT'!$A$7:$P$70,15))</f>
        <v>DA</v>
      </c>
      <c r="C11" s="287">
        <f>IF($D11="","",VLOOKUP($D11,'PRIPREMA DECACI GT'!$A$7:$P$70,16))</f>
        <v>263</v>
      </c>
      <c r="D11" s="354">
        <v>35</v>
      </c>
      <c r="E11" s="287" t="str">
        <f>UPPER(IF($D11="","",VLOOKUP($D11,'PRIPREMA DECACI GT'!$A$7:$P$70,2)))</f>
        <v>PEROVIĆ</v>
      </c>
      <c r="F11" s="287" t="str">
        <f>IF($D11="","",VLOOKUP($D11,'PRIPREMA DECACI GT'!$A$7:$P$70,3))</f>
        <v>Vasilije</v>
      </c>
      <c r="G11" s="287"/>
      <c r="H11" s="287" t="str">
        <f>IF($D11="","",VLOOKUP($D11,'PRIPREMA DECACI GT'!$A$7:$P$70,4))</f>
        <v>Ventoris</v>
      </c>
      <c r="I11" s="292"/>
      <c r="J11" s="291" t="str">
        <f>UPPER(IF(OR(I12="a",I12="as"),E11,IF(OR(I12="b",I12="bs"),E12,)))</f>
        <v>PEROVIĆ</v>
      </c>
      <c r="K11" s="298"/>
      <c r="L11" s="297"/>
      <c r="M11" s="296"/>
      <c r="N11" s="284" t="s">
        <v>427</v>
      </c>
      <c r="O11" s="301"/>
      <c r="P11" s="275"/>
      <c r="Q11" s="275"/>
      <c r="R11" s="274"/>
      <c r="T11" s="318" t="e">
        <f>#REF!</f>
        <v>#REF!</v>
      </c>
      <c r="U11" s="273" t="s">
        <v>154</v>
      </c>
      <c r="V11" s="289" t="str">
        <f t="shared" si="0"/>
        <v>PEROVIĆ Vasilije</v>
      </c>
    </row>
    <row r="12" spans="1:22" s="273" customFormat="1" ht="9" customHeight="1">
      <c r="A12" s="293" t="s">
        <v>11</v>
      </c>
      <c r="B12" s="287" t="str">
        <f>IF($D12="","",VLOOKUP($D12,'PRIPREMA DECACI GT'!$A$7:$P$70,15))</f>
        <v>WC</v>
      </c>
      <c r="C12" s="287">
        <f>IF($D12="","",VLOOKUP($D12,'PRIPREMA DECACI GT'!$A$7:$P$70,16))</f>
        <v>223</v>
      </c>
      <c r="D12" s="354">
        <v>30</v>
      </c>
      <c r="E12" s="287" t="str">
        <f>UPPER(IF($D12="","",VLOOKUP($D12,'PRIPREMA DECACI GT'!$A$7:$P$70,2)))</f>
        <v>BOJOVIC</v>
      </c>
      <c r="F12" s="287" t="str">
        <f>IF($D12="","",VLOOKUP($D12,'PRIPREMA DECACI GT'!$A$7:$P$70,3))</f>
        <v>Marko</v>
      </c>
      <c r="G12" s="287"/>
      <c r="H12" s="287" t="str">
        <f>IF($D12="","",VLOOKUP($D12,'PRIPREMA DECACI GT'!$A$7:$P$70,4))</f>
        <v>Elite NS</v>
      </c>
      <c r="I12" s="285" t="s">
        <v>388</v>
      </c>
      <c r="J12" s="284" t="s">
        <v>392</v>
      </c>
      <c r="K12" s="295" t="s">
        <v>393</v>
      </c>
      <c r="L12" s="291" t="str">
        <f>UPPER(IF(OR(K12="a",K12="as"),J11,IF(OR(K12="b",K12="bs"),J13,)))</f>
        <v>PANTELIĆ</v>
      </c>
      <c r="M12" s="294"/>
      <c r="N12" s="275"/>
      <c r="O12" s="301"/>
      <c r="P12" s="275"/>
      <c r="Q12" s="275"/>
      <c r="R12" s="274"/>
      <c r="T12" s="318" t="e">
        <f>#REF!</f>
        <v>#REF!</v>
      </c>
      <c r="U12" s="273" t="s">
        <v>154</v>
      </c>
      <c r="V12" s="289" t="str">
        <f t="shared" si="0"/>
        <v>BOJOVIC Marko</v>
      </c>
    </row>
    <row r="13" spans="1:22" s="273" customFormat="1" ht="9" customHeight="1">
      <c r="A13" s="293" t="s">
        <v>12</v>
      </c>
      <c r="B13" s="287" t="str">
        <f>IF($D13="","",VLOOKUP($D13,'PRIPREMA DECACI GT'!$A$7:$P$70,15))</f>
        <v>DA</v>
      </c>
      <c r="C13" s="287">
        <f>IF($D13="","",VLOOKUP($D13,'PRIPREMA DECACI GT'!$A$7:$P$70,16))</f>
        <v>0</v>
      </c>
      <c r="D13" s="354">
        <v>60</v>
      </c>
      <c r="E13" s="287" t="str">
        <f>UPPER(IF($D13="","",VLOOKUP($D13,'PRIPREMA DECACI GT'!$A$7:$P$70,2)))</f>
        <v>RAJKOVIĆ</v>
      </c>
      <c r="F13" s="287" t="str">
        <f>IF($D13="","",VLOOKUP($D13,'PRIPREMA DECACI GT'!$A$7:$P$70,3))</f>
        <v>Dimitrije</v>
      </c>
      <c r="G13" s="287"/>
      <c r="H13" s="287" t="str">
        <f>IF($D13="","",VLOOKUP($D13,'PRIPREMA DECACI GT'!$A$7:$P$70,4))</f>
        <v>40/Ništa</v>
      </c>
      <c r="I13" s="292"/>
      <c r="J13" s="291" t="str">
        <f>UPPER(IF(OR(I14="a",I14="as"),E13,IF(OR(I14="b",I14="bs"),E14,)))</f>
        <v>PANTELIĆ</v>
      </c>
      <c r="K13" s="290"/>
      <c r="L13" s="284" t="s">
        <v>425</v>
      </c>
      <c r="M13" s="275"/>
      <c r="N13" s="275"/>
      <c r="O13" s="301"/>
      <c r="P13" s="275"/>
      <c r="Q13" s="275"/>
      <c r="R13" s="274"/>
      <c r="T13" s="318" t="e">
        <f>#REF!</f>
        <v>#REF!</v>
      </c>
      <c r="U13" s="273" t="s">
        <v>154</v>
      </c>
      <c r="V13" s="289" t="str">
        <f t="shared" si="0"/>
        <v>RAJKOVIĆ Dimitrije</v>
      </c>
    </row>
    <row r="14" spans="1:22" s="273" customFormat="1" ht="9" customHeight="1">
      <c r="A14" s="288" t="s">
        <v>13</v>
      </c>
      <c r="B14" s="287" t="str">
        <f>IF($D14="","",VLOOKUP($D14,'PRIPREMA DECACI GT'!$A$7:$P$70,15))</f>
        <v>DA</v>
      </c>
      <c r="C14" s="287">
        <f>IF($D14="","",VLOOKUP($D14,'PRIPREMA DECACI GT'!$A$7:$P$70,16))</f>
        <v>100</v>
      </c>
      <c r="D14" s="354">
        <v>13</v>
      </c>
      <c r="E14" s="286" t="str">
        <f>UPPER(IF($D14="","",VLOOKUP($D14,'PRIPREMA DECACI GT'!$A$7:$P$70,2)))</f>
        <v>PANTELIĆ</v>
      </c>
      <c r="F14" s="286" t="str">
        <f>IF($D14="","",VLOOKUP($D14,'PRIPREMA DECACI GT'!$A$7:$P$70,3))</f>
        <v>Vladimir</v>
      </c>
      <c r="G14" s="286"/>
      <c r="H14" s="286" t="str">
        <f>IF($D14="","",VLOOKUP($D14,'PRIPREMA DECACI GT'!$A$7:$P$70,4))</f>
        <v>Green Set</v>
      </c>
      <c r="I14" s="285" t="s">
        <v>393</v>
      </c>
      <c r="J14" s="284" t="s">
        <v>394</v>
      </c>
      <c r="K14" s="275"/>
      <c r="L14" s="275"/>
      <c r="M14" s="276"/>
      <c r="N14" s="300" t="s">
        <v>0</v>
      </c>
      <c r="O14" s="299" t="s">
        <v>393</v>
      </c>
      <c r="P14" s="291" t="str">
        <f>UPPER(IF(OR(O14="a",O14="as"),N10,IF(OR(O14="b",O14="bs"),N18,)))</f>
        <v>VUKALOVIĆ</v>
      </c>
      <c r="Q14" s="298"/>
      <c r="R14" s="274"/>
      <c r="T14" s="318" t="e">
        <f>#REF!</f>
        <v>#REF!</v>
      </c>
      <c r="U14" s="273" t="s">
        <v>154</v>
      </c>
      <c r="V14" s="289" t="str">
        <f t="shared" si="0"/>
        <v>PANTELIĆ Vladimir</v>
      </c>
    </row>
    <row r="15" spans="1:22" s="273" customFormat="1" ht="9" customHeight="1">
      <c r="A15" s="288" t="s">
        <v>14</v>
      </c>
      <c r="B15" s="287" t="str">
        <f>IF($D15="","",VLOOKUP($D15,'PRIPREMA DECACI GT'!$A$7:$P$70,15))</f>
        <v>WC</v>
      </c>
      <c r="C15" s="287">
        <f>IF($D15="","",VLOOKUP($D15,'PRIPREMA DECACI GT'!$A$7:$P$70,16))</f>
        <v>91</v>
      </c>
      <c r="D15" s="354">
        <v>12</v>
      </c>
      <c r="E15" s="286" t="str">
        <f>UPPER(IF($D15="","",VLOOKUP($D15,'PRIPREMA DECACI GT'!$A$7:$P$70,2)))</f>
        <v>JANACKOVIC</v>
      </c>
      <c r="F15" s="286" t="str">
        <f>IF($D15="","",VLOOKUP($D15,'PRIPREMA DECACI GT'!$A$7:$P$70,3))</f>
        <v>Nikola</v>
      </c>
      <c r="G15" s="286"/>
      <c r="H15" s="286" t="str">
        <f>IF($D15="","",VLOOKUP($D15,'PRIPREMA DECACI GT'!$A$7:$P$70,4))</f>
        <v>Set Net</v>
      </c>
      <c r="I15" s="292"/>
      <c r="J15" s="291" t="str">
        <f>UPPER(IF(OR(I16="a",I16="as"),E15,IF(OR(I16="b",I16="bs"),E16,)))</f>
        <v>JANACKOVIC</v>
      </c>
      <c r="K15" s="298"/>
      <c r="L15" s="275"/>
      <c r="M15" s="275"/>
      <c r="N15" s="275"/>
      <c r="O15" s="301"/>
      <c r="P15" s="284" t="s">
        <v>433</v>
      </c>
      <c r="Q15" s="301"/>
      <c r="R15" s="274"/>
      <c r="T15" s="318" t="e">
        <f>#REF!</f>
        <v>#REF!</v>
      </c>
      <c r="U15" s="273" t="s">
        <v>154</v>
      </c>
      <c r="V15" s="289" t="str">
        <f t="shared" si="0"/>
        <v>JANACKOVIC Nikola</v>
      </c>
    </row>
    <row r="16" spans="1:22" s="273" customFormat="1" ht="9" customHeight="1" thickBot="1">
      <c r="A16" s="293" t="s">
        <v>15</v>
      </c>
      <c r="B16" s="287" t="str">
        <f>IF($D16="","",VLOOKUP($D16,'PRIPREMA DECACI GT'!$A$7:$P$70,15))</f>
        <v>WC</v>
      </c>
      <c r="C16" s="287">
        <f>IF($D16="","",VLOOKUP($D16,'PRIPREMA DECACI GT'!$A$7:$P$70,16))</f>
        <v>0</v>
      </c>
      <c r="D16" s="354">
        <v>64</v>
      </c>
      <c r="E16" s="287" t="str">
        <f>UPPER(IF($D16="","",VLOOKUP($D16,'PRIPREMA DECACI GT'!$A$7:$P$70,2)))</f>
        <v>MILOSEVIC</v>
      </c>
      <c r="F16" s="287" t="str">
        <f>IF($D16="","",VLOOKUP($D16,'PRIPREMA DECACI GT'!$A$7:$P$70,3))</f>
        <v>Marko</v>
      </c>
      <c r="G16" s="287"/>
      <c r="H16" s="287" t="str">
        <f>IF($D16="","",VLOOKUP($D16,'PRIPREMA DECACI GT'!$A$7:$P$70,4))</f>
        <v>Set Net</v>
      </c>
      <c r="I16" s="285" t="s">
        <v>193</v>
      </c>
      <c r="J16" s="284" t="s">
        <v>396</v>
      </c>
      <c r="K16" s="295" t="s">
        <v>193</v>
      </c>
      <c r="L16" s="291" t="str">
        <f>UPPER(IF(OR(K16="a",K16="as"),J15,IF(OR(K16="b",K16="bs"),J17,)))</f>
        <v>JANACKOVIC</v>
      </c>
      <c r="M16" s="298"/>
      <c r="N16" s="275"/>
      <c r="O16" s="301"/>
      <c r="P16" s="275"/>
      <c r="Q16" s="301"/>
      <c r="R16" s="274"/>
      <c r="T16" s="317" t="e">
        <f>#REF!</f>
        <v>#REF!</v>
      </c>
      <c r="U16" s="273" t="s">
        <v>154</v>
      </c>
      <c r="V16" s="289" t="str">
        <f t="shared" si="0"/>
        <v>MILOSEVIC Marko</v>
      </c>
    </row>
    <row r="17" spans="1:22" s="273" customFormat="1" ht="9" customHeight="1">
      <c r="A17" s="293" t="s">
        <v>16</v>
      </c>
      <c r="B17" s="287" t="str">
        <f>IF($D17="","",VLOOKUP($D17,'PRIPREMA DECACI GT'!$A$7:$P$70,15))</f>
        <v>DA</v>
      </c>
      <c r="C17" s="287">
        <f>IF($D17="","",VLOOKUP($D17,'PRIPREMA DECACI GT'!$A$7:$P$70,16))</f>
        <v>497</v>
      </c>
      <c r="D17" s="354">
        <v>56</v>
      </c>
      <c r="E17" s="287" t="str">
        <f>UPPER(IF($D17="","",VLOOKUP($D17,'PRIPREMA DECACI GT'!$A$7:$P$70,2)))</f>
        <v>KAZIĆ</v>
      </c>
      <c r="F17" s="287" t="str">
        <f>IF($D17="","",VLOOKUP($D17,'PRIPREMA DECACI GT'!$A$7:$P$70,3))</f>
        <v>Marko</v>
      </c>
      <c r="G17" s="287"/>
      <c r="H17" s="287" t="str">
        <f>IF($D17="","",VLOOKUP($D17,'PRIPREMA DECACI GT'!$A$7:$P$70,4))</f>
        <v>Crvena Zvezda</v>
      </c>
      <c r="I17" s="292"/>
      <c r="J17" s="291" t="str">
        <f>UPPER(IF(OR(I18="a",I18="as"),E17,IF(OR(I18="b",I18="bs"),E18,)))</f>
        <v>JOSIĆ</v>
      </c>
      <c r="K17" s="302"/>
      <c r="L17" s="284" t="s">
        <v>424</v>
      </c>
      <c r="M17" s="301"/>
      <c r="N17" s="275"/>
      <c r="O17" s="301"/>
      <c r="P17" s="275"/>
      <c r="Q17" s="301"/>
      <c r="R17" s="274"/>
      <c r="U17" s="273" t="s">
        <v>154</v>
      </c>
      <c r="V17" s="289" t="str">
        <f t="shared" si="0"/>
        <v>KAZIĆ Marko</v>
      </c>
    </row>
    <row r="18" spans="1:22" s="273" customFormat="1" ht="9" customHeight="1">
      <c r="A18" s="293" t="s">
        <v>17</v>
      </c>
      <c r="B18" s="287" t="str">
        <f>IF($D18="","",VLOOKUP($D18,'PRIPREMA DECACI GT'!$A$7:$P$70,15))</f>
        <v>DA</v>
      </c>
      <c r="C18" s="287">
        <f>IF($D18="","",VLOOKUP($D18,'PRIPREMA DECACI GT'!$A$7:$P$70,16))</f>
        <v>219</v>
      </c>
      <c r="D18" s="354">
        <v>28</v>
      </c>
      <c r="E18" s="287" t="str">
        <f>UPPER(IF($D18="","",VLOOKUP($D18,'PRIPREMA DECACI GT'!$A$7:$P$70,2)))</f>
        <v>JOSIĆ</v>
      </c>
      <c r="F18" s="287" t="str">
        <f>IF($D18="","",VLOOKUP($D18,'PRIPREMA DECACI GT'!$A$7:$P$70,3))</f>
        <v>Marko</v>
      </c>
      <c r="G18" s="287"/>
      <c r="H18" s="287" t="str">
        <f>IF($D18="","",VLOOKUP($D18,'PRIPREMA DECACI GT'!$A$7:$P$70,4))</f>
        <v>Kosmos</v>
      </c>
      <c r="I18" s="285" t="s">
        <v>390</v>
      </c>
      <c r="J18" s="284" t="s">
        <v>397</v>
      </c>
      <c r="K18" s="275"/>
      <c r="L18" s="300" t="s">
        <v>0</v>
      </c>
      <c r="M18" s="299" t="s">
        <v>393</v>
      </c>
      <c r="N18" s="291" t="str">
        <f>UPPER(IF(OR(M18="a",M18="as"),L16,IF(OR(M18="b",M18="bs"),L20,)))</f>
        <v>VUKALOVIĆ</v>
      </c>
      <c r="O18" s="290"/>
      <c r="P18" s="275"/>
      <c r="Q18" s="301"/>
      <c r="R18" s="274"/>
      <c r="U18" s="273" t="s">
        <v>154</v>
      </c>
      <c r="V18" s="289" t="str">
        <f t="shared" si="0"/>
        <v>JOSIĆ Marko</v>
      </c>
    </row>
    <row r="19" spans="1:22" s="273" customFormat="1" ht="9" customHeight="1">
      <c r="A19" s="293" t="s">
        <v>18</v>
      </c>
      <c r="B19" s="287" t="str">
        <f>IF($D19="","",VLOOKUP($D19,'PRIPREMA DECACI GT'!$A$7:$P$70,15))</f>
        <v>DA</v>
      </c>
      <c r="C19" s="287">
        <f>IF($D19="","",VLOOKUP($D19,'PRIPREMA DECACI GT'!$A$7:$P$70,16))</f>
        <v>285</v>
      </c>
      <c r="D19" s="354">
        <v>38</v>
      </c>
      <c r="E19" s="287" t="str">
        <f>UPPER(IF($D19="","",VLOOKUP($D19,'PRIPREMA DECACI GT'!$A$7:$P$70,2)))</f>
        <v>VELEBIT</v>
      </c>
      <c r="F19" s="287" t="str">
        <f>IF($D19="","",VLOOKUP($D19,'PRIPREMA DECACI GT'!$A$7:$P$70,3))</f>
        <v>Vuk</v>
      </c>
      <c r="G19" s="287"/>
      <c r="H19" s="287" t="str">
        <f>IF($D19="","",VLOOKUP($D19,'PRIPREMA DECACI GT'!$A$7:$P$70,4))</f>
        <v>AS</v>
      </c>
      <c r="I19" s="292"/>
      <c r="J19" s="291" t="str">
        <f>UPPER(IF(OR(I20="a",I20="as"),E19,IF(OR(I20="b",I20="bs"),E20,)))</f>
        <v>RADOSAVLJEVIC</v>
      </c>
      <c r="K19" s="298"/>
      <c r="L19" s="297"/>
      <c r="M19" s="296"/>
      <c r="N19" s="284" t="s">
        <v>389</v>
      </c>
      <c r="O19" s="275"/>
      <c r="P19" s="275"/>
      <c r="Q19" s="301"/>
      <c r="R19" s="274"/>
      <c r="U19" s="273" t="s">
        <v>154</v>
      </c>
      <c r="V19" s="289" t="str">
        <f t="shared" si="0"/>
        <v>VELEBIT Vuk</v>
      </c>
    </row>
    <row r="20" spans="1:22" s="273" customFormat="1" ht="9" customHeight="1">
      <c r="A20" s="293" t="s">
        <v>19</v>
      </c>
      <c r="B20" s="287" t="str">
        <f>IF($D20="","",VLOOKUP($D20,'PRIPREMA DECACI GT'!$A$7:$P$70,15))</f>
        <v>DA</v>
      </c>
      <c r="C20" s="287">
        <f>IF($D20="","",VLOOKUP($D20,'PRIPREMA DECACI GT'!$A$7:$P$70,16))</f>
        <v>527</v>
      </c>
      <c r="D20" s="354">
        <v>58</v>
      </c>
      <c r="E20" s="287" t="str">
        <f>UPPER(IF($D20="","",VLOOKUP($D20,'PRIPREMA DECACI GT'!$A$7:$P$70,2)))</f>
        <v>RADOSAVLJEVIC</v>
      </c>
      <c r="F20" s="287" t="str">
        <f>IF($D20="","",VLOOKUP($D20,'PRIPREMA DECACI GT'!$A$7:$P$70,3))</f>
        <v>Nikola</v>
      </c>
      <c r="G20" s="287"/>
      <c r="H20" s="287" t="str">
        <f>IF($D20="","",VLOOKUP($D20,'PRIPREMA DECACI GT'!$A$7:$P$70,4))</f>
        <v>AS</v>
      </c>
      <c r="I20" s="285" t="s">
        <v>390</v>
      </c>
      <c r="J20" s="284" t="s">
        <v>398</v>
      </c>
      <c r="K20" s="295" t="s">
        <v>393</v>
      </c>
      <c r="L20" s="291" t="str">
        <f>UPPER(IF(OR(K20="a",K20="as"),J19,IF(OR(K20="b",K20="bs"),J21,)))</f>
        <v>VUKALOVIĆ</v>
      </c>
      <c r="M20" s="294"/>
      <c r="N20" s="275"/>
      <c r="O20" s="275"/>
      <c r="P20" s="275"/>
      <c r="Q20" s="301"/>
      <c r="R20" s="274"/>
      <c r="U20" s="273" t="s">
        <v>154</v>
      </c>
      <c r="V20" s="289" t="str">
        <f t="shared" si="0"/>
        <v>RADOSAVLJEVIC Nikola</v>
      </c>
    </row>
    <row r="21" spans="1:22" s="273" customFormat="1" ht="9" customHeight="1">
      <c r="A21" s="293" t="s">
        <v>20</v>
      </c>
      <c r="B21" s="287" t="str">
        <f>IF($D21="","",VLOOKUP($D21,'PRIPREMA DECACI GT'!$A$7:$P$70,15))</f>
        <v>DA</v>
      </c>
      <c r="C21" s="287">
        <f>IF($D21="","",VLOOKUP($D21,'PRIPREMA DECACI GT'!$A$7:$P$70,16))</f>
        <v>344</v>
      </c>
      <c r="D21" s="354">
        <v>42</v>
      </c>
      <c r="E21" s="287" t="str">
        <f>UPPER(IF($D21="","",VLOOKUP($D21,'PRIPREMA DECACI GT'!$A$7:$P$70,2)))</f>
        <v>NIKOLIC</v>
      </c>
      <c r="F21" s="287" t="str">
        <f>IF($D21="","",VLOOKUP($D21,'PRIPREMA DECACI GT'!$A$7:$P$70,3))</f>
        <v>Marko</v>
      </c>
      <c r="G21" s="287"/>
      <c r="H21" s="287" t="str">
        <f>IF($D21="","",VLOOKUP($D21,'PRIPREMA DECACI GT'!$A$7:$P$70,4))</f>
        <v>Crvena Zvezda</v>
      </c>
      <c r="I21" s="292"/>
      <c r="J21" s="291" t="str">
        <f>UPPER(IF(OR(I22="a",I22="as"),E21,IF(OR(I22="b",I22="bs"),E22,)))</f>
        <v>VUKALOVIĆ</v>
      </c>
      <c r="K21" s="290"/>
      <c r="L21" s="284" t="s">
        <v>394</v>
      </c>
      <c r="M21" s="275"/>
      <c r="N21" s="275"/>
      <c r="O21" s="275"/>
      <c r="P21" s="275"/>
      <c r="Q21" s="301"/>
      <c r="R21" s="274"/>
      <c r="U21" s="273" t="s">
        <v>154</v>
      </c>
      <c r="V21" s="289" t="str">
        <f t="shared" si="0"/>
        <v>NIKOLIC Marko</v>
      </c>
    </row>
    <row r="22" spans="1:22" s="273" customFormat="1" ht="9" customHeight="1">
      <c r="A22" s="288" t="s">
        <v>21</v>
      </c>
      <c r="B22" s="287" t="str">
        <f>IF($D22="","",VLOOKUP($D22,'PRIPREMA DECACI GT'!$A$7:$P$70,15))</f>
        <v>DA</v>
      </c>
      <c r="C22" s="287">
        <f>IF($D22="","",VLOOKUP($D22,'PRIPREMA DECACI GT'!$A$7:$P$70,16))</f>
        <v>66</v>
      </c>
      <c r="D22" s="354">
        <v>7</v>
      </c>
      <c r="E22" s="286" t="str">
        <f>UPPER(IF($D22="","",VLOOKUP($D22,'PRIPREMA DECACI GT'!$A$7:$P$70,2)))</f>
        <v>VUKALOVIĆ</v>
      </c>
      <c r="F22" s="286" t="str">
        <f>IF($D22="","",VLOOKUP($D22,'PRIPREMA DECACI GT'!$A$7:$P$70,3))</f>
        <v>Marko</v>
      </c>
      <c r="G22" s="286"/>
      <c r="H22" s="286" t="str">
        <f>IF($D22="","",VLOOKUP($D22,'PRIPREMA DECACI GT'!$A$7:$P$70,4))</f>
        <v>Gazela</v>
      </c>
      <c r="I22" s="285" t="s">
        <v>393</v>
      </c>
      <c r="J22" s="284" t="s">
        <v>391</v>
      </c>
      <c r="K22" s="275"/>
      <c r="L22" s="275"/>
      <c r="M22" s="276"/>
      <c r="N22" s="307" t="s">
        <v>105</v>
      </c>
      <c r="O22" s="306"/>
      <c r="P22" s="291" t="str">
        <f>UPPER(IF(OR(O23="a",O23="as"),P14,IF(OR(O23="b",O23="bs"),P30,)))</f>
        <v>MILJUŠ</v>
      </c>
      <c r="Q22" s="305"/>
      <c r="R22" s="274"/>
      <c r="U22" s="273" t="s">
        <v>154</v>
      </c>
      <c r="V22" s="289" t="str">
        <f t="shared" si="0"/>
        <v>VUKALOVIĆ Marko</v>
      </c>
    </row>
    <row r="23" spans="1:22" s="273" customFormat="1" ht="9" customHeight="1">
      <c r="A23" s="288" t="s">
        <v>22</v>
      </c>
      <c r="B23" s="287" t="str">
        <f>IF($D23="","",VLOOKUP($D23,'PRIPREMA DECACI GT'!$A$7:$P$70,15))</f>
        <v>DA</v>
      </c>
      <c r="C23" s="287">
        <f>IF($D23="","",VLOOKUP($D23,'PRIPREMA DECACI GT'!$A$7:$P$70,16))</f>
        <v>41</v>
      </c>
      <c r="D23" s="354">
        <v>4</v>
      </c>
      <c r="E23" s="286" t="str">
        <f>UPPER(IF($D23="","",VLOOKUP($D23,'PRIPREMA DECACI GT'!$A$7:$P$70,2)))</f>
        <v>MILJUŠ</v>
      </c>
      <c r="F23" s="286" t="str">
        <f>IF($D23="","",VLOOKUP($D23,'PRIPREMA DECACI GT'!$A$7:$P$70,3))</f>
        <v>Janko</v>
      </c>
      <c r="G23" s="286"/>
      <c r="H23" s="286" t="str">
        <f>IF($D23="","",VLOOKUP($D23,'PRIPREMA DECACI GT'!$A$7:$P$70,4))</f>
        <v>40/Ništa</v>
      </c>
      <c r="I23" s="292"/>
      <c r="J23" s="291" t="str">
        <f>UPPER(IF(OR(I24="a",I24="as"),E23,IF(OR(I24="b",I24="bs"),E24,)))</f>
        <v>MILJUŠ</v>
      </c>
      <c r="K23" s="298"/>
      <c r="L23" s="275"/>
      <c r="M23" s="275"/>
      <c r="N23" s="300" t="s">
        <v>0</v>
      </c>
      <c r="O23" s="304" t="s">
        <v>393</v>
      </c>
      <c r="P23" s="284" t="s">
        <v>434</v>
      </c>
      <c r="Q23" s="303"/>
      <c r="R23" s="274"/>
      <c r="U23" s="273" t="s">
        <v>154</v>
      </c>
      <c r="V23" s="289" t="str">
        <f t="shared" si="0"/>
        <v>MILJUŠ Janko</v>
      </c>
    </row>
    <row r="24" spans="1:22" s="273" customFormat="1" ht="9" customHeight="1">
      <c r="A24" s="293" t="s">
        <v>23</v>
      </c>
      <c r="B24" s="287" t="str">
        <f>IF($D24="","",VLOOKUP($D24,'PRIPREMA DECACI GT'!$A$7:$P$70,15))</f>
        <v>DA</v>
      </c>
      <c r="C24" s="287">
        <f>IF($D24="","",VLOOKUP($D24,'PRIPREMA DECACI GT'!$A$7:$P$70,16))</f>
        <v>146</v>
      </c>
      <c r="D24" s="354">
        <v>20</v>
      </c>
      <c r="E24" s="287" t="str">
        <f>UPPER(IF($D24="","",VLOOKUP($D24,'PRIPREMA DECACI GT'!$A$7:$P$70,2)))</f>
        <v>NASKOVIC</v>
      </c>
      <c r="F24" s="287" t="str">
        <f>IF($D24="","",VLOOKUP($D24,'PRIPREMA DECACI GT'!$A$7:$P$70,3))</f>
        <v>Filip</v>
      </c>
      <c r="G24" s="287"/>
      <c r="H24" s="287" t="str">
        <f>IF($D24="","",VLOOKUP($D24,'PRIPREMA DECACI GT'!$A$7:$P$70,4))</f>
        <v>AS</v>
      </c>
      <c r="I24" s="285" t="s">
        <v>193</v>
      </c>
      <c r="J24" s="284" t="s">
        <v>399</v>
      </c>
      <c r="K24" s="295" t="s">
        <v>193</v>
      </c>
      <c r="L24" s="291" t="str">
        <f>UPPER(IF(OR(K24="a",K24="as"),J23,IF(OR(K24="b",K24="bs"),J25,)))</f>
        <v>MILJUŠ</v>
      </c>
      <c r="M24" s="298"/>
      <c r="N24" s="275"/>
      <c r="O24" s="275"/>
      <c r="P24" s="275"/>
      <c r="Q24" s="301"/>
      <c r="R24" s="274"/>
      <c r="U24" s="273" t="s">
        <v>154</v>
      </c>
      <c r="V24" s="289" t="str">
        <f t="shared" si="0"/>
        <v>NASKOVIC Filip</v>
      </c>
    </row>
    <row r="25" spans="1:22" s="273" customFormat="1" ht="9" customHeight="1">
      <c r="A25" s="293" t="s">
        <v>24</v>
      </c>
      <c r="B25" s="287" t="str">
        <f>IF($D25="","",VLOOKUP($D25,'PRIPREMA DECACI GT'!$A$7:$P$70,15))</f>
        <v>DA</v>
      </c>
      <c r="C25" s="287">
        <f>IF($D25="","",VLOOKUP($D25,'PRIPREMA DECACI GT'!$A$7:$P$70,16))</f>
        <v>0</v>
      </c>
      <c r="D25" s="354">
        <v>62</v>
      </c>
      <c r="E25" s="287" t="str">
        <f>UPPER(IF($D25="","",VLOOKUP($D25,'PRIPREMA DECACI GT'!$A$7:$P$70,2)))</f>
        <v>ĐORĐEVIĆ</v>
      </c>
      <c r="F25" s="287" t="str">
        <f>IF($D25="","",VLOOKUP($D25,'PRIPREMA DECACI GT'!$A$7:$P$70,3))</f>
        <v>Nikola</v>
      </c>
      <c r="G25" s="287"/>
      <c r="H25" s="287" t="str">
        <f>IF($D25="","",VLOOKUP($D25,'PRIPREMA DECACI GT'!$A$7:$P$70,4))</f>
        <v>Star</v>
      </c>
      <c r="I25" s="292"/>
      <c r="J25" s="291" t="str">
        <f>UPPER(IF(OR(I26="a",I26="as"),E25,IF(OR(I26="b",I26="bs"),E26,)))</f>
        <v>BORANIJAŠEVIĆ </v>
      </c>
      <c r="K25" s="302"/>
      <c r="L25" s="284" t="s">
        <v>391</v>
      </c>
      <c r="M25" s="301"/>
      <c r="N25" s="275"/>
      <c r="O25" s="275"/>
      <c r="P25" s="275"/>
      <c r="Q25" s="301"/>
      <c r="R25" s="274"/>
      <c r="U25" s="273" t="s">
        <v>154</v>
      </c>
      <c r="V25" s="289" t="str">
        <f t="shared" si="0"/>
        <v>ĐORĐEVIĆ Nikola</v>
      </c>
    </row>
    <row r="26" spans="1:22" s="273" customFormat="1" ht="9" customHeight="1">
      <c r="A26" s="293" t="s">
        <v>25</v>
      </c>
      <c r="B26" s="287" t="str">
        <f>IF($D26="","",VLOOKUP($D26,'PRIPREMA DECACI GT'!$A$7:$P$70,15))</f>
        <v>DA</v>
      </c>
      <c r="C26" s="287">
        <f>IF($D26="","",VLOOKUP($D26,'PRIPREMA DECACI GT'!$A$7:$P$70,16))</f>
        <v>385</v>
      </c>
      <c r="D26" s="354">
        <v>47</v>
      </c>
      <c r="E26" s="287" t="str">
        <f>UPPER(IF($D26="","",VLOOKUP($D26,'PRIPREMA DECACI GT'!$A$7:$P$70,2)))</f>
        <v>BORANIJAŠEVIĆ </v>
      </c>
      <c r="F26" s="287" t="str">
        <f>IF($D26="","",VLOOKUP($D26,'PRIPREMA DECACI GT'!$A$7:$P$70,3))</f>
        <v>Nikola</v>
      </c>
      <c r="G26" s="287"/>
      <c r="H26" s="287" t="str">
        <f>IF($D26="","",VLOOKUP($D26,'PRIPREMA DECACI GT'!$A$7:$P$70,4))</f>
        <v>Partizan</v>
      </c>
      <c r="I26" s="285" t="s">
        <v>390</v>
      </c>
      <c r="J26" s="284" t="s">
        <v>401</v>
      </c>
      <c r="K26" s="275"/>
      <c r="L26" s="300">
        <v>60</v>
      </c>
      <c r="M26" s="299" t="s">
        <v>193</v>
      </c>
      <c r="N26" s="291" t="str">
        <f>UPPER(IF(OR(M26="a",M26="as"),L24,IF(OR(M26="b",M26="bs"),L28,)))</f>
        <v>MILJUŠ</v>
      </c>
      <c r="O26" s="298"/>
      <c r="P26" s="275"/>
      <c r="Q26" s="301"/>
      <c r="R26" s="274"/>
      <c r="U26" s="273" t="s">
        <v>154</v>
      </c>
      <c r="V26" s="289" t="str">
        <f t="shared" si="0"/>
        <v>BORANIJAŠEVIĆ  Nikola</v>
      </c>
    </row>
    <row r="27" spans="1:22" s="273" customFormat="1" ht="9" customHeight="1">
      <c r="A27" s="293" t="s">
        <v>26</v>
      </c>
      <c r="B27" s="287" t="str">
        <f>IF($D27="","",VLOOKUP($D27,'PRIPREMA DECACI GT'!$A$7:$P$70,15))</f>
        <v>DA</v>
      </c>
      <c r="C27" s="287">
        <f>IF($D27="","",VLOOKUP($D27,'PRIPREMA DECACI GT'!$A$7:$P$70,16))</f>
        <v>461</v>
      </c>
      <c r="D27" s="354">
        <v>53</v>
      </c>
      <c r="E27" s="287" t="str">
        <f>UPPER(IF($D27="","",VLOOKUP($D27,'PRIPREMA DECACI GT'!$A$7:$P$70,2)))</f>
        <v>ŠĆEKIĆ</v>
      </c>
      <c r="F27" s="287" t="str">
        <f>IF($D27="","",VLOOKUP($D27,'PRIPREMA DECACI GT'!$A$7:$P$70,3))</f>
        <v>Luka</v>
      </c>
      <c r="G27" s="287"/>
      <c r="H27" s="287" t="str">
        <f>IF($D27="","",VLOOKUP($D27,'PRIPREMA DECACI GT'!$A$7:$P$70,4))</f>
        <v>Ellite</v>
      </c>
      <c r="I27" s="292"/>
      <c r="J27" s="291" t="str">
        <f>UPPER(IF(OR(I28="a",I28="as"),E27,IF(OR(I28="b",I28="bs"),E28,)))</f>
        <v>NIKOLIĆ</v>
      </c>
      <c r="K27" s="298"/>
      <c r="L27" s="297"/>
      <c r="M27" s="296"/>
      <c r="N27" s="284" t="s">
        <v>402</v>
      </c>
      <c r="O27" s="301"/>
      <c r="P27" s="275"/>
      <c r="Q27" s="301"/>
      <c r="R27" s="274"/>
      <c r="U27" s="273" t="s">
        <v>154</v>
      </c>
      <c r="V27" s="289" t="str">
        <f t="shared" si="0"/>
        <v>ŠĆEKIĆ Luka</v>
      </c>
    </row>
    <row r="28" spans="1:22" s="273" customFormat="1" ht="9" customHeight="1">
      <c r="A28" s="293" t="s">
        <v>27</v>
      </c>
      <c r="B28" s="287" t="str">
        <f>IF($D28="","",VLOOKUP($D28,'PRIPREMA DECACI GT'!$A$7:$P$70,15))</f>
        <v>DA</v>
      </c>
      <c r="C28" s="287">
        <f>IF($D28="","",VLOOKUP($D28,'PRIPREMA DECACI GT'!$A$7:$P$70,16))</f>
        <v>266</v>
      </c>
      <c r="D28" s="354">
        <v>36</v>
      </c>
      <c r="E28" s="287" t="str">
        <f>UPPER(IF($D28="","",VLOOKUP($D28,'PRIPREMA DECACI GT'!$A$7:$P$70,2)))</f>
        <v>NIKOLIĆ</v>
      </c>
      <c r="F28" s="287" t="str">
        <f>IF($D28="","",VLOOKUP($D28,'PRIPREMA DECACI GT'!$A$7:$P$70,3))</f>
        <v>Lazar</v>
      </c>
      <c r="G28" s="287"/>
      <c r="H28" s="287" t="str">
        <f>IF($D28="","",VLOOKUP($D28,'PRIPREMA DECACI GT'!$A$7:$P$70,4))</f>
        <v>Marlem</v>
      </c>
      <c r="I28" s="285" t="s">
        <v>390</v>
      </c>
      <c r="J28" s="284" t="s">
        <v>397</v>
      </c>
      <c r="K28" s="295" t="s">
        <v>388</v>
      </c>
      <c r="L28" s="291" t="str">
        <f>UPPER(IF(OR(K28="a",K28="as"),J27,IF(OR(K28="b",K28="bs"),J29,)))</f>
        <v>NIKOLIĆ</v>
      </c>
      <c r="M28" s="294"/>
      <c r="N28" s="275"/>
      <c r="O28" s="301"/>
      <c r="P28" s="275"/>
      <c r="Q28" s="301"/>
      <c r="R28" s="274"/>
      <c r="U28" s="273" t="s">
        <v>154</v>
      </c>
      <c r="V28" s="289" t="str">
        <f t="shared" si="0"/>
        <v>NIKOLIĆ Lazar</v>
      </c>
    </row>
    <row r="29" spans="1:22" s="273" customFormat="1" ht="9" customHeight="1">
      <c r="A29" s="293" t="s">
        <v>28</v>
      </c>
      <c r="B29" s="287" t="str">
        <f>IF($D29="","",VLOOKUP($D29,'PRIPREMA DECACI GT'!$A$7:$P$70,15))</f>
        <v>DA</v>
      </c>
      <c r="C29" s="287">
        <f>IF($D29="","",VLOOKUP($D29,'PRIPREMA DECACI GT'!$A$7:$P$70,16))</f>
        <v>481</v>
      </c>
      <c r="D29" s="354">
        <v>54</v>
      </c>
      <c r="E29" s="287" t="str">
        <f>UPPER(IF($D29="","",VLOOKUP($D29,'PRIPREMA DECACI GT'!$A$7:$P$70,2)))</f>
        <v>RADMILOVIĆ</v>
      </c>
      <c r="F29" s="287" t="str">
        <f>IF($D29="","",VLOOKUP($D29,'PRIPREMA DECACI GT'!$A$7:$P$70,3))</f>
        <v>Đorđe</v>
      </c>
      <c r="G29" s="287"/>
      <c r="H29" s="287" t="str">
        <f>IF($D29="","",VLOOKUP($D29,'PRIPREMA DECACI GT'!$A$7:$P$70,4))</f>
        <v>Tenis Tenis</v>
      </c>
      <c r="I29" s="292"/>
      <c r="J29" s="291" t="str">
        <f>UPPER(IF(OR(I30="a",I30="as"),E29,IF(OR(I30="b",I30="bs"),E30,)))</f>
        <v>STOJKOVIĆ</v>
      </c>
      <c r="K29" s="290"/>
      <c r="L29" s="284" t="s">
        <v>426</v>
      </c>
      <c r="M29" s="275"/>
      <c r="N29" s="275"/>
      <c r="O29" s="301"/>
      <c r="P29" s="275"/>
      <c r="Q29" s="301"/>
      <c r="R29" s="274"/>
      <c r="U29" s="273" t="s">
        <v>154</v>
      </c>
      <c r="V29" s="289" t="str">
        <f t="shared" si="0"/>
        <v>RADMILOVIĆ Đorđe</v>
      </c>
    </row>
    <row r="30" spans="1:22" s="273" customFormat="1" ht="9" customHeight="1">
      <c r="A30" s="288" t="s">
        <v>29</v>
      </c>
      <c r="B30" s="287" t="str">
        <f>IF($D30="","",VLOOKUP($D30,'PRIPREMA DECACI GT'!$A$7:$P$70,15))</f>
        <v>DA</v>
      </c>
      <c r="C30" s="287">
        <f>IF($D30="","",VLOOKUP($D30,'PRIPREMA DECACI GT'!$A$7:$P$70,16))</f>
        <v>115</v>
      </c>
      <c r="D30" s="354">
        <v>16</v>
      </c>
      <c r="E30" s="286" t="str">
        <f>UPPER(IF($D30="","",VLOOKUP($D30,'PRIPREMA DECACI GT'!$A$7:$P$70,2)))</f>
        <v>STOJKOVIĆ</v>
      </c>
      <c r="F30" s="286" t="str">
        <f>IF($D30="","",VLOOKUP($D30,'PRIPREMA DECACI GT'!$A$7:$P$70,3))</f>
        <v>Luka</v>
      </c>
      <c r="G30" s="286"/>
      <c r="H30" s="286" t="str">
        <f>IF($D30="","",VLOOKUP($D30,'PRIPREMA DECACI GT'!$A$7:$P$70,4))</f>
        <v>SA&amp;NI</v>
      </c>
      <c r="I30" s="285" t="s">
        <v>393</v>
      </c>
      <c r="J30" s="284" t="s">
        <v>400</v>
      </c>
      <c r="K30" s="275" t="s">
        <v>154</v>
      </c>
      <c r="L30" s="275"/>
      <c r="M30" s="276"/>
      <c r="N30" s="300" t="s">
        <v>0</v>
      </c>
      <c r="O30" s="299" t="s">
        <v>420</v>
      </c>
      <c r="P30" s="291" t="str">
        <f>UPPER(IF(OR(O30="a",O30="as"),N26,IF(OR(O30="b",O30="bs"),N34,)))</f>
        <v>MILJUŠ</v>
      </c>
      <c r="Q30" s="290"/>
      <c r="R30" s="274"/>
      <c r="U30" s="273" t="s">
        <v>154</v>
      </c>
      <c r="V30" s="289" t="str">
        <f t="shared" si="0"/>
        <v>STOJKOVIĆ Luka</v>
      </c>
    </row>
    <row r="31" spans="1:22" s="273" customFormat="1" ht="9" customHeight="1">
      <c r="A31" s="288" t="s">
        <v>30</v>
      </c>
      <c r="B31" s="287" t="str">
        <f>IF($D31="","",VLOOKUP($D31,'PRIPREMA DECACI GT'!$A$7:$P$70,15))</f>
        <v>DA</v>
      </c>
      <c r="C31" s="287">
        <f>IF($D31="","",VLOOKUP($D31,'PRIPREMA DECACI GT'!$A$7:$P$70,16))</f>
        <v>79</v>
      </c>
      <c r="D31" s="354">
        <v>9</v>
      </c>
      <c r="E31" s="286" t="str">
        <f>UPPER(IF($D31="","",VLOOKUP($D31,'PRIPREMA DECACI GT'!$A$7:$P$70,2)))</f>
        <v>CVETKOVIĆ</v>
      </c>
      <c r="F31" s="286" t="str">
        <f>IF($D31="","",VLOOKUP($D31,'PRIPREMA DECACI GT'!$A$7:$P$70,3))</f>
        <v>Marko</v>
      </c>
      <c r="G31" s="286"/>
      <c r="H31" s="286" t="str">
        <f>IF($D31="","",VLOOKUP($D31,'PRIPREMA DECACI GT'!$A$7:$P$70,4))</f>
        <v>Step In</v>
      </c>
      <c r="I31" s="292"/>
      <c r="J31" s="291" t="str">
        <f>UPPER(IF(OR(I32="a",I32="as"),E31,IF(OR(I32="b",I32="bs"),E32,)))</f>
        <v>CVETKOVIĆ</v>
      </c>
      <c r="K31" s="298"/>
      <c r="L31" s="275"/>
      <c r="M31" s="275"/>
      <c r="N31" s="275"/>
      <c r="O31" s="301"/>
      <c r="P31" s="284" t="s">
        <v>402</v>
      </c>
      <c r="Q31" s="275"/>
      <c r="R31" s="274"/>
      <c r="U31" s="273" t="s">
        <v>154</v>
      </c>
      <c r="V31" s="289" t="str">
        <f t="shared" si="0"/>
        <v>CVETKOVIĆ Marko</v>
      </c>
    </row>
    <row r="32" spans="1:22" s="273" customFormat="1" ht="9" customHeight="1">
      <c r="A32" s="293" t="s">
        <v>31</v>
      </c>
      <c r="B32" s="287" t="str">
        <f>IF($D32="","",VLOOKUP($D32,'PRIPREMA DECACI GT'!$A$7:$P$70,15))</f>
        <v>DA</v>
      </c>
      <c r="C32" s="287">
        <f>IF($D32="","",VLOOKUP($D32,'PRIPREMA DECACI GT'!$A$7:$P$70,16))</f>
        <v>0</v>
      </c>
      <c r="D32" s="354">
        <v>61</v>
      </c>
      <c r="E32" s="287" t="str">
        <f>UPPER(IF($D32="","",VLOOKUP($D32,'PRIPREMA DECACI GT'!$A$7:$P$70,2)))</f>
        <v>BROĆIĆ</v>
      </c>
      <c r="F32" s="287" t="str">
        <f>IF($D32="","",VLOOKUP($D32,'PRIPREMA DECACI GT'!$A$7:$P$70,3))</f>
        <v>Matija</v>
      </c>
      <c r="G32" s="287"/>
      <c r="H32" s="287" t="str">
        <f>IF($D32="","",VLOOKUP($D32,'PRIPREMA DECACI GT'!$A$7:$P$70,4))</f>
        <v>Agrimes</v>
      </c>
      <c r="I32" s="285" t="s">
        <v>193</v>
      </c>
      <c r="J32" s="284" t="s">
        <v>394</v>
      </c>
      <c r="K32" s="295" t="s">
        <v>390</v>
      </c>
      <c r="L32" s="291" t="str">
        <f>UPPER(IF(OR(K32="a",K32="as"),J31,IF(OR(K32="b",K32="bs"),J33,)))</f>
        <v>OBRENOVIĆ</v>
      </c>
      <c r="M32" s="298"/>
      <c r="N32" s="275"/>
      <c r="O32" s="301"/>
      <c r="P32" s="275"/>
      <c r="Q32" s="275"/>
      <c r="R32" s="274"/>
      <c r="U32" s="273" t="s">
        <v>154</v>
      </c>
      <c r="V32" s="289" t="str">
        <f t="shared" si="0"/>
        <v>BROĆIĆ Matija</v>
      </c>
    </row>
    <row r="33" spans="1:22" s="273" customFormat="1" ht="9" customHeight="1">
      <c r="A33" s="293" t="s">
        <v>32</v>
      </c>
      <c r="B33" s="287" t="str">
        <f>IF($D33="","",VLOOKUP($D33,'PRIPREMA DECACI GT'!$A$7:$P$70,15))</f>
        <v>DA</v>
      </c>
      <c r="C33" s="287">
        <f>IF($D33="","",VLOOKUP($D33,'PRIPREMA DECACI GT'!$A$7:$P$70,16))</f>
        <v>151</v>
      </c>
      <c r="D33" s="354">
        <v>21</v>
      </c>
      <c r="E33" s="287" t="str">
        <f>UPPER(IF($D33="","",VLOOKUP($D33,'PRIPREMA DECACI GT'!$A$7:$P$70,2)))</f>
        <v>OBRENOVIĆ</v>
      </c>
      <c r="F33" s="287" t="str">
        <f>IF($D33="","",VLOOKUP($D33,'PRIPREMA DECACI GT'!$A$7:$P$70,3))</f>
        <v>Miloš</v>
      </c>
      <c r="G33" s="287"/>
      <c r="H33" s="287" t="str">
        <f>IF($D33="","",VLOOKUP($D33,'PRIPREMA DECACI GT'!$A$7:$P$70,4))</f>
        <v>Top Spin-Pož</v>
      </c>
      <c r="I33" s="292"/>
      <c r="J33" s="291" t="str">
        <f>UPPER(IF(OR(I34="a",I34="as"),E33,IF(OR(I34="b",I34="bs"),E34,)))</f>
        <v>OBRENOVIĆ</v>
      </c>
      <c r="K33" s="302"/>
      <c r="L33" s="284" t="s">
        <v>419</v>
      </c>
      <c r="M33" s="301"/>
      <c r="N33" s="275"/>
      <c r="O33" s="301"/>
      <c r="P33" s="275"/>
      <c r="Q33" s="275"/>
      <c r="R33" s="274"/>
      <c r="U33" s="273" t="s">
        <v>154</v>
      </c>
      <c r="V33" s="289" t="str">
        <f t="shared" si="0"/>
        <v>OBRENOVIĆ Miloš</v>
      </c>
    </row>
    <row r="34" spans="1:22" s="273" customFormat="1" ht="9" customHeight="1">
      <c r="A34" s="293" t="s">
        <v>33</v>
      </c>
      <c r="B34" s="287" t="str">
        <f>IF($D34="","",VLOOKUP($D34,'PRIPREMA DECACI GT'!$A$7:$P$70,15))</f>
        <v>DA</v>
      </c>
      <c r="C34" s="287">
        <f>IF($D34="","",VLOOKUP($D34,'PRIPREMA DECACI GT'!$A$7:$P$70,16))</f>
        <v>483</v>
      </c>
      <c r="D34" s="354">
        <v>55</v>
      </c>
      <c r="E34" s="287" t="str">
        <f>UPPER(IF($D34="","",VLOOKUP($D34,'PRIPREMA DECACI GT'!$A$7:$P$70,2)))</f>
        <v>DJOKIC</v>
      </c>
      <c r="F34" s="287" t="str">
        <f>IF($D34="","",VLOOKUP($D34,'PRIPREMA DECACI GT'!$A$7:$P$70,3))</f>
        <v>Nikola</v>
      </c>
      <c r="G34" s="287"/>
      <c r="H34" s="287" t="str">
        <f>IF($D34="","",VLOOKUP($D34,'PRIPREMA DECACI GT'!$A$7:$P$70,4))</f>
        <v>Crvena Zvezda</v>
      </c>
      <c r="I34" s="285" t="s">
        <v>388</v>
      </c>
      <c r="J34" s="284" t="s">
        <v>391</v>
      </c>
      <c r="K34" s="275"/>
      <c r="L34" s="300" t="s">
        <v>0</v>
      </c>
      <c r="M34" s="299" t="s">
        <v>390</v>
      </c>
      <c r="N34" s="291" t="str">
        <f>UPPER(IF(OR(M34="a",M34="as"),L32,IF(OR(M34="b",M34="bs"),L36,)))</f>
        <v>NIKOLCIC</v>
      </c>
      <c r="O34" s="290"/>
      <c r="P34" s="275"/>
      <c r="Q34" s="275"/>
      <c r="R34" s="274"/>
      <c r="U34" s="273" t="s">
        <v>154</v>
      </c>
      <c r="V34" s="289" t="str">
        <f t="shared" si="0"/>
        <v>DJOKIC Nikola</v>
      </c>
    </row>
    <row r="35" spans="1:22" s="273" customFormat="1" ht="9" customHeight="1">
      <c r="A35" s="293" t="s">
        <v>34</v>
      </c>
      <c r="B35" s="287" t="str">
        <f>IF($D35="","",VLOOKUP($D35,'PRIPREMA DECACI GT'!$A$7:$P$70,15))</f>
        <v>DA</v>
      </c>
      <c r="C35" s="287">
        <f>IF($D35="","",VLOOKUP($D35,'PRIPREMA DECACI GT'!$A$7:$P$70,16))</f>
        <v>206</v>
      </c>
      <c r="D35" s="354">
        <v>27</v>
      </c>
      <c r="E35" s="287" t="str">
        <f>UPPER(IF($D35="","",VLOOKUP($D35,'PRIPREMA DECACI GT'!$A$7:$P$70,2)))</f>
        <v>PERIĆ</v>
      </c>
      <c r="F35" s="287" t="str">
        <f>IF($D35="","",VLOOKUP($D35,'PRIPREMA DECACI GT'!$A$7:$P$70,3))</f>
        <v>Dušan</v>
      </c>
      <c r="G35" s="287"/>
      <c r="H35" s="287" t="str">
        <f>IF($D35="","",VLOOKUP($D35,'PRIPREMA DECACI GT'!$A$7:$P$70,4))</f>
        <v>Top Ten</v>
      </c>
      <c r="I35" s="292"/>
      <c r="J35" s="291" t="str">
        <f>UPPER(IF(OR(I36="a",I36="as"),E35,IF(OR(I36="b",I36="bs"),E36,)))</f>
        <v>NIKOLCIC</v>
      </c>
      <c r="K35" s="298"/>
      <c r="L35" s="297"/>
      <c r="M35" s="296"/>
      <c r="N35" s="284" t="s">
        <v>429</v>
      </c>
      <c r="O35" s="275"/>
      <c r="P35" s="275"/>
      <c r="Q35" s="275"/>
      <c r="R35" s="274"/>
      <c r="U35" s="273" t="s">
        <v>154</v>
      </c>
      <c r="V35" s="289" t="str">
        <f t="shared" si="0"/>
        <v>PERIĆ Dušan</v>
      </c>
    </row>
    <row r="36" spans="1:22" s="273" customFormat="1" ht="9" customHeight="1">
      <c r="A36" s="293" t="s">
        <v>35</v>
      </c>
      <c r="B36" s="287" t="str">
        <f>IF($D36="","",VLOOKUP($D36,'PRIPREMA DECACI GT'!$A$7:$P$70,15))</f>
        <v>DA</v>
      </c>
      <c r="C36" s="287">
        <f>IF($D36="","",VLOOKUP($D36,'PRIPREMA DECACI GT'!$A$7:$P$70,16))</f>
        <v>376</v>
      </c>
      <c r="D36" s="354">
        <v>46</v>
      </c>
      <c r="E36" s="287" t="str">
        <f>UPPER(IF($D36="","",VLOOKUP($D36,'PRIPREMA DECACI GT'!$A$7:$P$70,2)))</f>
        <v>NIKOLCIC</v>
      </c>
      <c r="F36" s="287" t="str">
        <f>IF($D36="","",VLOOKUP($D36,'PRIPREMA DECACI GT'!$A$7:$P$70,3))</f>
        <v>Aleksa</v>
      </c>
      <c r="G36" s="287"/>
      <c r="H36" s="287" t="str">
        <f>IF($D36="","",VLOOKUP($D36,'PRIPREMA DECACI GT'!$A$7:$P$70,4))</f>
        <v>AS</v>
      </c>
      <c r="I36" s="285" t="s">
        <v>390</v>
      </c>
      <c r="J36" s="284" t="s">
        <v>402</v>
      </c>
      <c r="K36" s="295" t="s">
        <v>388</v>
      </c>
      <c r="L36" s="291" t="str">
        <f>UPPER(IF(OR(K36="a",K36="as"),J35,IF(OR(K36="b",K36="bs"),J37,)))</f>
        <v>NIKOLCIC</v>
      </c>
      <c r="M36" s="294"/>
      <c r="N36" s="316" t="s">
        <v>94</v>
      </c>
      <c r="O36" s="308"/>
      <c r="P36" s="316" t="s">
        <v>95</v>
      </c>
      <c r="Q36" s="308"/>
      <c r="R36" s="274"/>
      <c r="U36" s="273" t="s">
        <v>154</v>
      </c>
      <c r="V36" s="289" t="str">
        <f t="shared" si="0"/>
        <v>NIKOLCIC Aleksa</v>
      </c>
    </row>
    <row r="37" spans="1:22" s="273" customFormat="1" ht="9" customHeight="1">
      <c r="A37" s="293" t="s">
        <v>36</v>
      </c>
      <c r="B37" s="287" t="str">
        <f>IF($D37="","",VLOOKUP($D37,'PRIPREMA DECACI GT'!$A$7:$P$70,15))</f>
        <v>DA</v>
      </c>
      <c r="C37" s="287">
        <f>IF($D37="","",VLOOKUP($D37,'PRIPREMA DECACI GT'!$A$7:$P$70,16))</f>
        <v>173</v>
      </c>
      <c r="D37" s="354">
        <v>22</v>
      </c>
      <c r="E37" s="287" t="str">
        <f>UPPER(IF($D37="","",VLOOKUP($D37,'PRIPREMA DECACI GT'!$A$7:$P$70,2)))</f>
        <v>PETROVIĆ</v>
      </c>
      <c r="F37" s="287" t="str">
        <f>IF($D37="","",VLOOKUP($D37,'PRIPREMA DECACI GT'!$A$7:$P$70,3))</f>
        <v>Marko</v>
      </c>
      <c r="G37" s="287"/>
      <c r="H37" s="287" t="str">
        <f>IF($D37="","",VLOOKUP($D37,'PRIPREMA DECACI GT'!$A$7:$P$70,4))</f>
        <v>Crvena Zvezda</v>
      </c>
      <c r="I37" s="292"/>
      <c r="J37" s="291" t="str">
        <f>UPPER(IF(OR(I38="a",I38="as"),E37,IF(OR(I38="b",I38="bs"),E38,)))</f>
        <v>SUBOTIĆ</v>
      </c>
      <c r="K37" s="290"/>
      <c r="L37" s="284" t="s">
        <v>422</v>
      </c>
      <c r="M37" s="275"/>
      <c r="N37" s="310" t="str">
        <f>UPPER(IF(OR(O23="a",O23="as"),P14,IF(OR(O23="b",O23="bs"),P30,)))</f>
        <v>MILJUŠ</v>
      </c>
      <c r="O37" s="312"/>
      <c r="P37" s="316"/>
      <c r="Q37" s="308"/>
      <c r="R37" s="274"/>
      <c r="U37" s="273" t="s">
        <v>154</v>
      </c>
      <c r="V37" s="289" t="str">
        <f t="shared" si="0"/>
        <v>PETROVIĆ Marko</v>
      </c>
    </row>
    <row r="38" spans="1:22" s="273" customFormat="1" ht="9" customHeight="1">
      <c r="A38" s="288" t="s">
        <v>37</v>
      </c>
      <c r="B38" s="287" t="str">
        <f>IF($D38="","",VLOOKUP($D38,'PRIPREMA DECACI GT'!$A$7:$P$70,15))</f>
        <v>DA</v>
      </c>
      <c r="C38" s="287">
        <f>IF($D38="","",VLOOKUP($D38,'PRIPREMA DECACI GT'!$A$7:$P$70,16))</f>
        <v>51</v>
      </c>
      <c r="D38" s="354">
        <v>6</v>
      </c>
      <c r="E38" s="286" t="str">
        <f>UPPER(IF($D38="","",VLOOKUP($D38,'PRIPREMA DECACI GT'!$A$7:$P$70,2)))</f>
        <v>SUBOTIĆ</v>
      </c>
      <c r="F38" s="286" t="str">
        <f>IF($D38="","",VLOOKUP($D38,'PRIPREMA DECACI GT'!$A$7:$P$70,3))</f>
        <v>Vuk</v>
      </c>
      <c r="G38" s="286"/>
      <c r="H38" s="286" t="str">
        <f>IF($D38="","",VLOOKUP($D38,'PRIPREMA DECACI GT'!$A$7:$P$70,4))</f>
        <v>Step In</v>
      </c>
      <c r="I38" s="285" t="s">
        <v>405</v>
      </c>
      <c r="J38" s="284" t="s">
        <v>406</v>
      </c>
      <c r="K38" s="275"/>
      <c r="L38" s="275"/>
      <c r="M38" s="315"/>
      <c r="N38" s="314" t="s">
        <v>0</v>
      </c>
      <c r="O38" s="313" t="s">
        <v>405</v>
      </c>
      <c r="P38" s="310" t="str">
        <f>UPPER(IF(OR(O38="a",O38="as"),N37,IF(OR(O38="b",O38="bs"),N39,)))</f>
        <v>PETROVIĆ</v>
      </c>
      <c r="Q38" s="312"/>
      <c r="R38" s="274"/>
      <c r="U38" s="273" t="s">
        <v>154</v>
      </c>
      <c r="V38" s="289" t="str">
        <f t="shared" si="0"/>
        <v>SUBOTIĆ Vuk</v>
      </c>
    </row>
    <row r="39" spans="1:22" s="273" customFormat="1" ht="9" customHeight="1">
      <c r="A39" s="288" t="s">
        <v>38</v>
      </c>
      <c r="B39" s="287" t="str">
        <f>IF($D39="","",VLOOKUP($D39,'PRIPREMA DECACI GT'!$A$7:$P$70,15))</f>
        <v>DA</v>
      </c>
      <c r="C39" s="287">
        <f>IF($D39="","",VLOOKUP($D39,'PRIPREMA DECACI GT'!$A$7:$P$70,16))</f>
        <v>42</v>
      </c>
      <c r="D39" s="354">
        <v>5</v>
      </c>
      <c r="E39" s="286" t="str">
        <f>UPPER(IF($D39="","",VLOOKUP($D39,'PRIPREMA DECACI GT'!$A$7:$P$70,2)))</f>
        <v>KAIĆ</v>
      </c>
      <c r="F39" s="286" t="str">
        <f>IF($D39="","",VLOOKUP($D39,'PRIPREMA DECACI GT'!$A$7:$P$70,3))</f>
        <v>Luka</v>
      </c>
      <c r="G39" s="286"/>
      <c r="H39" s="286" t="str">
        <f>IF($D39="","",VLOOKUP($D39,'PRIPREMA DECACI GT'!$A$7:$P$70,4))</f>
        <v>Olimp</v>
      </c>
      <c r="I39" s="292"/>
      <c r="J39" s="291" t="str">
        <f>UPPER(IF(OR(I40="a",I40="as"),E39,IF(OR(I40="b",I40="bs"),E40,)))</f>
        <v>KAIĆ</v>
      </c>
      <c r="K39" s="298"/>
      <c r="L39" s="275"/>
      <c r="M39" s="311"/>
      <c r="N39" s="310" t="str">
        <f>UPPER(IF(OR(O55="a",O55="as"),P46,IF(OR(O55="b",O55="bs"),P62,)))</f>
        <v>PETROVIĆ</v>
      </c>
      <c r="O39" s="309"/>
      <c r="P39" s="308" t="s">
        <v>410</v>
      </c>
      <c r="Q39" s="308"/>
      <c r="R39" s="274"/>
      <c r="U39" s="273" t="s">
        <v>154</v>
      </c>
      <c r="V39" s="289" t="str">
        <f aca="true" t="shared" si="1" ref="V39:V70">CONCATENATE(E39,U39,F39)</f>
        <v>KAIĆ Luka</v>
      </c>
    </row>
    <row r="40" spans="1:22" s="273" customFormat="1" ht="9" customHeight="1">
      <c r="A40" s="293" t="s">
        <v>39</v>
      </c>
      <c r="B40" s="287" t="str">
        <f>IF($D40="","",VLOOKUP($D40,'PRIPREMA DECACI GT'!$A$7:$P$70,15))</f>
        <v>DA</v>
      </c>
      <c r="C40" s="287">
        <f>IF($D40="","",VLOOKUP($D40,'PRIPREMA DECACI GT'!$A$7:$P$70,16))</f>
        <v>131</v>
      </c>
      <c r="D40" s="354">
        <v>19</v>
      </c>
      <c r="E40" s="287" t="str">
        <f>UPPER(IF($D40="","",VLOOKUP($D40,'PRIPREMA DECACI GT'!$A$7:$P$70,2)))</f>
        <v>SELEŠ</v>
      </c>
      <c r="F40" s="287" t="str">
        <f>IF($D40="","",VLOOKUP($D40,'PRIPREMA DECACI GT'!$A$7:$P$70,3))</f>
        <v>Nikola</v>
      </c>
      <c r="G40" s="287"/>
      <c r="H40" s="287" t="str">
        <f>IF($D40="","",VLOOKUP($D40,'PRIPREMA DECACI GT'!$A$7:$P$70,4))</f>
        <v>Beograd</v>
      </c>
      <c r="I40" s="285" t="s">
        <v>193</v>
      </c>
      <c r="J40" s="284" t="s">
        <v>403</v>
      </c>
      <c r="K40" s="295" t="s">
        <v>420</v>
      </c>
      <c r="L40" s="291" t="str">
        <f>UPPER(IF(OR(K40="a",K40="as"),J39,IF(OR(K40="b",K40="bs"),J41,)))</f>
        <v>KAIĆ</v>
      </c>
      <c r="M40" s="298"/>
      <c r="N40" s="308"/>
      <c r="O40" s="308"/>
      <c r="P40" s="308"/>
      <c r="Q40" s="308"/>
      <c r="R40" s="274"/>
      <c r="U40" s="273" t="s">
        <v>154</v>
      </c>
      <c r="V40" s="289" t="str">
        <f t="shared" si="1"/>
        <v>SELEŠ Nikola</v>
      </c>
    </row>
    <row r="41" spans="1:22" s="273" customFormat="1" ht="9" customHeight="1">
      <c r="A41" s="293" t="s">
        <v>40</v>
      </c>
      <c r="B41" s="287" t="str">
        <f>IF($D41="","",VLOOKUP($D41,'PRIPREMA DECACI GT'!$A$7:$P$70,15))</f>
        <v>DA</v>
      </c>
      <c r="C41" s="287">
        <f>IF($D41="","",VLOOKUP($D41,'PRIPREMA DECACI GT'!$A$7:$P$70,16))</f>
        <v>0</v>
      </c>
      <c r="D41" s="354">
        <v>59</v>
      </c>
      <c r="E41" s="287" t="str">
        <f>UPPER(IF($D41="","",VLOOKUP($D41,'PRIPREMA DECACI GT'!$A$7:$P$70,2)))</f>
        <v>RADOSAVLJEVIĆ</v>
      </c>
      <c r="F41" s="287" t="str">
        <f>IF($D41="","",VLOOKUP($D41,'PRIPREMA DECACI GT'!$A$7:$P$70,3))</f>
        <v>Luka</v>
      </c>
      <c r="G41" s="287"/>
      <c r="H41" s="287" t="str">
        <f>IF($D41="","",VLOOKUP($D41,'PRIPREMA DECACI GT'!$A$7:$P$70,4))</f>
        <v>Kraljevski</v>
      </c>
      <c r="I41" s="292"/>
      <c r="J41" s="291" t="str">
        <f>UPPER(IF(OR(I42="a",I42="as"),E41,IF(OR(I42="b",I42="bs"),E42,)))</f>
        <v>RADOSAVLJEVIĆ</v>
      </c>
      <c r="K41" s="302"/>
      <c r="L41" s="284" t="s">
        <v>391</v>
      </c>
      <c r="M41" s="301"/>
      <c r="N41" s="308"/>
      <c r="O41" s="308"/>
      <c r="P41" s="308"/>
      <c r="Q41" s="308"/>
      <c r="R41" s="274"/>
      <c r="U41" s="273" t="s">
        <v>154</v>
      </c>
      <c r="V41" s="289" t="str">
        <f t="shared" si="1"/>
        <v>RADOSAVLJEVIĆ Luka</v>
      </c>
    </row>
    <row r="42" spans="1:22" s="273" customFormat="1" ht="9" customHeight="1">
      <c r="A42" s="293" t="s">
        <v>41</v>
      </c>
      <c r="B42" s="287" t="str">
        <f>IF($D42="","",VLOOKUP($D42,'PRIPREMA DECACI GT'!$A$7:$P$70,15))</f>
        <v>DA</v>
      </c>
      <c r="C42" s="287">
        <f>IF($D42="","",VLOOKUP($D42,'PRIPREMA DECACI GT'!$A$7:$P$70,16))</f>
        <v>395</v>
      </c>
      <c r="D42" s="354">
        <v>48</v>
      </c>
      <c r="E42" s="287" t="str">
        <f>UPPER(IF($D42="","",VLOOKUP($D42,'PRIPREMA DECACI GT'!$A$7:$P$70,2)))</f>
        <v>VUČETIĆ</v>
      </c>
      <c r="F42" s="287" t="str">
        <f>IF($D42="","",VLOOKUP($D42,'PRIPREMA DECACI GT'!$A$7:$P$70,3))</f>
        <v>Igor</v>
      </c>
      <c r="G42" s="287"/>
      <c r="H42" s="287" t="str">
        <f>IF($D42="","",VLOOKUP($D42,'PRIPREMA DECACI GT'!$A$7:$P$70,4))</f>
        <v>SA&amp;NI</v>
      </c>
      <c r="I42" s="285" t="s">
        <v>388</v>
      </c>
      <c r="J42" s="284" t="s">
        <v>404</v>
      </c>
      <c r="K42" s="275"/>
      <c r="L42" s="300" t="s">
        <v>0</v>
      </c>
      <c r="M42" s="299" t="s">
        <v>193</v>
      </c>
      <c r="N42" s="291" t="str">
        <f>UPPER(IF(OR(M42="a",M42="as"),L40,IF(OR(M42="b",M42="bs"),L44,)))</f>
        <v>KAIĆ</v>
      </c>
      <c r="O42" s="298"/>
      <c r="P42" s="275"/>
      <c r="Q42" s="275"/>
      <c r="R42" s="274"/>
      <c r="U42" s="273" t="s">
        <v>154</v>
      </c>
      <c r="V42" s="289" t="str">
        <f t="shared" si="1"/>
        <v>VUČETIĆ Igor</v>
      </c>
    </row>
    <row r="43" spans="1:22" s="273" customFormat="1" ht="9" customHeight="1">
      <c r="A43" s="293" t="s">
        <v>42</v>
      </c>
      <c r="B43" s="287" t="str">
        <f>IF($D43="","",VLOOKUP($D43,'PRIPREMA DECACI GT'!$A$7:$P$70,15))</f>
        <v>DA</v>
      </c>
      <c r="C43" s="287">
        <f>IF($D43="","",VLOOKUP($D43,'PRIPREMA DECACI GT'!$A$7:$P$70,16))</f>
        <v>397</v>
      </c>
      <c r="D43" s="354">
        <v>49</v>
      </c>
      <c r="E43" s="287" t="str">
        <f>UPPER(IF($D43="","",VLOOKUP($D43,'PRIPREMA DECACI GT'!$A$7:$P$70,2)))</f>
        <v>JOVANOVIC</v>
      </c>
      <c r="F43" s="287" t="str">
        <f>IF($D43="","",VLOOKUP($D43,'PRIPREMA DECACI GT'!$A$7:$P$70,3))</f>
        <v>Dimitrije</v>
      </c>
      <c r="G43" s="287"/>
      <c r="H43" s="287" t="str">
        <f>IF($D43="","",VLOOKUP($D43,'PRIPREMA DECACI GT'!$A$7:$P$70,4))</f>
        <v>Set Net</v>
      </c>
      <c r="I43" s="292"/>
      <c r="J43" s="291" t="str">
        <f>UPPER(IF(OR(I44="a",I44="as"),E43,IF(OR(I44="b",I44="bs"),E44,)))</f>
        <v>JOVANOVIC</v>
      </c>
      <c r="K43" s="298"/>
      <c r="L43" s="297"/>
      <c r="M43" s="296"/>
      <c r="N43" s="284" t="s">
        <v>428</v>
      </c>
      <c r="O43" s="301"/>
      <c r="P43" s="275"/>
      <c r="Q43" s="275"/>
      <c r="R43" s="274"/>
      <c r="U43" s="273" t="s">
        <v>154</v>
      </c>
      <c r="V43" s="289" t="str">
        <f t="shared" si="1"/>
        <v>JOVANOVIC Dimitrije</v>
      </c>
    </row>
    <row r="44" spans="1:22" s="273" customFormat="1" ht="9" customHeight="1">
      <c r="A44" s="293" t="s">
        <v>43</v>
      </c>
      <c r="B44" s="287" t="str">
        <f>IF($D44="","",VLOOKUP($D44,'PRIPREMA DECACI GT'!$A$7:$P$70,15))</f>
        <v>DA</v>
      </c>
      <c r="C44" s="287">
        <f>IF($D44="","",VLOOKUP($D44,'PRIPREMA DECACI GT'!$A$7:$P$70,16))</f>
        <v>411</v>
      </c>
      <c r="D44" s="354">
        <v>51</v>
      </c>
      <c r="E44" s="287" t="str">
        <f>UPPER(IF($D44="","",VLOOKUP($D44,'PRIPREMA DECACI GT'!$A$7:$P$70,2)))</f>
        <v>BULATOVIC</v>
      </c>
      <c r="F44" s="287" t="str">
        <f>IF($D44="","",VLOOKUP($D44,'PRIPREMA DECACI GT'!$A$7:$P$70,3))</f>
        <v>Djordje</v>
      </c>
      <c r="G44" s="287"/>
      <c r="H44" s="287" t="str">
        <f>IF($D44="","",VLOOKUP($D44,'PRIPREMA DECACI GT'!$A$7:$P$70,4))</f>
        <v>AS</v>
      </c>
      <c r="I44" s="285" t="s">
        <v>407</v>
      </c>
      <c r="J44" s="284" t="s">
        <v>408</v>
      </c>
      <c r="K44" s="295" t="s">
        <v>393</v>
      </c>
      <c r="L44" s="291" t="str">
        <f>UPPER(IF(OR(K44="a",K44="as"),J43,IF(OR(K44="b",K44="bs"),J45,)))</f>
        <v>MATIĆEVIĆ</v>
      </c>
      <c r="M44" s="294"/>
      <c r="N44" s="275"/>
      <c r="O44" s="301"/>
      <c r="P44" s="275"/>
      <c r="Q44" s="275"/>
      <c r="R44" s="274"/>
      <c r="U44" s="273" t="s">
        <v>154</v>
      </c>
      <c r="V44" s="289" t="str">
        <f t="shared" si="1"/>
        <v>BULATOVIC Djordje</v>
      </c>
    </row>
    <row r="45" spans="1:22" s="273" customFormat="1" ht="9" customHeight="1">
      <c r="A45" s="293" t="s">
        <v>44</v>
      </c>
      <c r="B45" s="287" t="str">
        <f>IF($D45="","",VLOOKUP($D45,'PRIPREMA DECACI GT'!$A$7:$P$70,15))</f>
        <v>DA</v>
      </c>
      <c r="C45" s="287">
        <f>IF($D45="","",VLOOKUP($D45,'PRIPREMA DECACI GT'!$A$7:$P$70,16))</f>
        <v>435</v>
      </c>
      <c r="D45" s="354">
        <v>52</v>
      </c>
      <c r="E45" s="287" t="str">
        <f>UPPER(IF($D45="","",VLOOKUP($D45,'PRIPREMA DECACI GT'!$A$7:$P$70,2)))</f>
        <v>SELIĆ</v>
      </c>
      <c r="F45" s="287" t="str">
        <f>IF($D45="","",VLOOKUP($D45,'PRIPREMA DECACI GT'!$A$7:$P$70,3))</f>
        <v>Bojan</v>
      </c>
      <c r="G45" s="287"/>
      <c r="H45" s="287" t="str">
        <f>IF($D45="","",VLOOKUP($D45,'PRIPREMA DECACI GT'!$A$7:$P$70,4))</f>
        <v>Star</v>
      </c>
      <c r="I45" s="292"/>
      <c r="J45" s="291" t="str">
        <f>UPPER(IF(OR(I46="a",I46="as"),E45,IF(OR(I46="b",I46="bs"),E46,)))</f>
        <v>MATIĆEVIĆ</v>
      </c>
      <c r="K45" s="290"/>
      <c r="L45" s="284" t="s">
        <v>418</v>
      </c>
      <c r="M45" s="275"/>
      <c r="N45" s="275"/>
      <c r="O45" s="301"/>
      <c r="P45" s="275"/>
      <c r="Q45" s="275"/>
      <c r="R45" s="274"/>
      <c r="U45" s="273" t="s">
        <v>154</v>
      </c>
      <c r="V45" s="289" t="str">
        <f t="shared" si="1"/>
        <v>SELIĆ Bojan</v>
      </c>
    </row>
    <row r="46" spans="1:22" s="273" customFormat="1" ht="9" customHeight="1">
      <c r="A46" s="288" t="s">
        <v>45</v>
      </c>
      <c r="B46" s="287" t="str">
        <f>IF($D46="","",VLOOKUP($D46,'PRIPREMA DECACI GT'!$A$7:$P$70,15))</f>
        <v>DA</v>
      </c>
      <c r="C46" s="287">
        <f>IF($D46="","",VLOOKUP($D46,'PRIPREMA DECACI GT'!$A$7:$P$70,16))</f>
        <v>85</v>
      </c>
      <c r="D46" s="354">
        <v>11</v>
      </c>
      <c r="E46" s="286" t="str">
        <f>UPPER(IF($D46="","",VLOOKUP($D46,'PRIPREMA DECACI GT'!$A$7:$P$70,2)))</f>
        <v>MATIĆEVIĆ</v>
      </c>
      <c r="F46" s="286" t="str">
        <f>IF($D46="","",VLOOKUP($D46,'PRIPREMA DECACI GT'!$A$7:$P$70,3))</f>
        <v>Aranđel</v>
      </c>
      <c r="G46" s="286"/>
      <c r="H46" s="286" t="str">
        <f>IF($D46="","",VLOOKUP($D46,'PRIPREMA DECACI GT'!$A$7:$P$70,4))</f>
        <v>Agrimes</v>
      </c>
      <c r="I46" s="285" t="s">
        <v>393</v>
      </c>
      <c r="J46" s="284" t="s">
        <v>409</v>
      </c>
      <c r="K46" s="275"/>
      <c r="L46" s="275"/>
      <c r="M46" s="276"/>
      <c r="N46" s="300" t="s">
        <v>0</v>
      </c>
      <c r="O46" s="299" t="s">
        <v>420</v>
      </c>
      <c r="P46" s="291" t="str">
        <f>UPPER(IF(OR(O46="a",O46="as"),N42,IF(OR(O46="b",O46="bs"),N50,)))</f>
        <v>KAIĆ</v>
      </c>
      <c r="Q46" s="298"/>
      <c r="R46" s="274"/>
      <c r="U46" s="273" t="s">
        <v>154</v>
      </c>
      <c r="V46" s="289" t="str">
        <f t="shared" si="1"/>
        <v>MATIĆEVIĆ Aranđel</v>
      </c>
    </row>
    <row r="47" spans="1:22" s="273" customFormat="1" ht="9" customHeight="1">
      <c r="A47" s="288" t="s">
        <v>46</v>
      </c>
      <c r="B47" s="287" t="str">
        <f>IF($D47="","",VLOOKUP($D47,'PRIPREMA DECACI GT'!$A$7:$P$70,15))</f>
        <v>DA</v>
      </c>
      <c r="C47" s="287">
        <f>IF($D47="","",VLOOKUP($D47,'PRIPREMA DECACI GT'!$A$7:$P$70,16))</f>
        <v>106</v>
      </c>
      <c r="D47" s="354">
        <v>14</v>
      </c>
      <c r="E47" s="286" t="str">
        <f>UPPER(IF($D47="","",VLOOKUP($D47,'PRIPREMA DECACI GT'!$A$7:$P$70,2)))</f>
        <v>BOROVČANIN</v>
      </c>
      <c r="F47" s="286" t="str">
        <f>IF($D47="","",VLOOKUP($D47,'PRIPREMA DECACI GT'!$A$7:$P$70,3))</f>
        <v>Marijo</v>
      </c>
      <c r="G47" s="286"/>
      <c r="H47" s="286" t="str">
        <f>IF($D47="","",VLOOKUP($D47,'PRIPREMA DECACI GT'!$A$7:$P$70,4))</f>
        <v>Winner</v>
      </c>
      <c r="I47" s="292"/>
      <c r="J47" s="291" t="str">
        <f>UPPER(IF(OR(I48="a",I48="as"),E47,IF(OR(I48="b",I48="bs"),E48,)))</f>
        <v>OTAŠEVIĆ</v>
      </c>
      <c r="K47" s="298"/>
      <c r="L47" s="275"/>
      <c r="M47" s="275"/>
      <c r="N47" s="275"/>
      <c r="O47" s="301"/>
      <c r="P47" s="284" t="s">
        <v>432</v>
      </c>
      <c r="Q47" s="301"/>
      <c r="R47" s="274"/>
      <c r="U47" s="273" t="s">
        <v>154</v>
      </c>
      <c r="V47" s="289" t="str">
        <f t="shared" si="1"/>
        <v>BOROVČANIN Marijo</v>
      </c>
    </row>
    <row r="48" spans="1:22" s="273" customFormat="1" ht="9" customHeight="1">
      <c r="A48" s="293" t="s">
        <v>47</v>
      </c>
      <c r="B48" s="287" t="str">
        <f>IF($D48="","",VLOOKUP($D48,'PRIPREMA DECACI GT'!$A$7:$P$70,15))</f>
        <v>DA</v>
      </c>
      <c r="C48" s="287">
        <f>IF($D48="","",VLOOKUP($D48,'PRIPREMA DECACI GT'!$A$7:$P$70,16))</f>
        <v>120</v>
      </c>
      <c r="D48" s="354">
        <v>17</v>
      </c>
      <c r="E48" s="287" t="str">
        <f>UPPER(IF($D48="","",VLOOKUP($D48,'PRIPREMA DECACI GT'!$A$7:$P$70,2)))</f>
        <v>OTAŠEVIĆ</v>
      </c>
      <c r="F48" s="287" t="str">
        <f>IF($D48="","",VLOOKUP($D48,'PRIPREMA DECACI GT'!$A$7:$P$70,3))</f>
        <v>Marko</v>
      </c>
      <c r="G48" s="287"/>
      <c r="H48" s="287" t="str">
        <f>IF($D48="","",VLOOKUP($D48,'PRIPREMA DECACI GT'!$A$7:$P$70,4))</f>
        <v>AS</v>
      </c>
      <c r="I48" s="285" t="s">
        <v>390</v>
      </c>
      <c r="J48" s="284" t="s">
        <v>389</v>
      </c>
      <c r="K48" s="295" t="s">
        <v>407</v>
      </c>
      <c r="L48" s="291" t="str">
        <f>UPPER(IF(OR(K48="a",K48="as"),J47,IF(OR(K48="b",K48="bs"),J49,)))</f>
        <v>OTAŠEVIĆ</v>
      </c>
      <c r="M48" s="298"/>
      <c r="N48" s="275"/>
      <c r="O48" s="301"/>
      <c r="P48" s="275"/>
      <c r="Q48" s="301"/>
      <c r="R48" s="274"/>
      <c r="U48" s="273" t="s">
        <v>154</v>
      </c>
      <c r="V48" s="289" t="str">
        <f t="shared" si="1"/>
        <v>OTAŠEVIĆ Marko</v>
      </c>
    </row>
    <row r="49" spans="1:22" s="273" customFormat="1" ht="9" customHeight="1">
      <c r="A49" s="293" t="s">
        <v>48</v>
      </c>
      <c r="B49" s="287" t="str">
        <f>IF($D49="","",VLOOKUP($D49,'PRIPREMA DECACI GT'!$A$7:$P$70,15))</f>
        <v>DA</v>
      </c>
      <c r="C49" s="287">
        <f>IF($D49="","",VLOOKUP($D49,'PRIPREMA DECACI GT'!$A$7:$P$70,16))</f>
        <v>399</v>
      </c>
      <c r="D49" s="354">
        <v>50</v>
      </c>
      <c r="E49" s="287" t="str">
        <f>UPPER(IF($D49="","",VLOOKUP($D49,'PRIPREMA DECACI GT'!$A$7:$P$70,2)))</f>
        <v>ĐERMANOVIĆ</v>
      </c>
      <c r="F49" s="287" t="str">
        <f>IF($D49="","",VLOOKUP($D49,'PRIPREMA DECACI GT'!$A$7:$P$70,3))</f>
        <v>Miloš</v>
      </c>
      <c r="G49" s="287"/>
      <c r="H49" s="287" t="str">
        <f>IF($D49="","",VLOOKUP($D49,'PRIPREMA DECACI GT'!$A$7:$P$70,4))</f>
        <v>Classics</v>
      </c>
      <c r="I49" s="292"/>
      <c r="J49" s="291" t="str">
        <f>UPPER(IF(OR(I50="a",I50="as"),E49,IF(OR(I50="b",I50="bs"),E50,)))</f>
        <v>KOVAČEVIĆ</v>
      </c>
      <c r="K49" s="302"/>
      <c r="L49" s="284" t="s">
        <v>391</v>
      </c>
      <c r="M49" s="301"/>
      <c r="N49" s="275"/>
      <c r="O49" s="301"/>
      <c r="P49" s="275"/>
      <c r="Q49" s="301"/>
      <c r="R49" s="274"/>
      <c r="U49" s="273" t="s">
        <v>154</v>
      </c>
      <c r="V49" s="289" t="str">
        <f t="shared" si="1"/>
        <v>ĐERMANOVIĆ Miloš</v>
      </c>
    </row>
    <row r="50" spans="1:22" s="273" customFormat="1" ht="9" customHeight="1">
      <c r="A50" s="293" t="s">
        <v>49</v>
      </c>
      <c r="B50" s="287" t="str">
        <f>IF($D50="","",VLOOKUP($D50,'PRIPREMA DECACI GT'!$A$7:$P$70,15))</f>
        <v>DA</v>
      </c>
      <c r="C50" s="287">
        <f>IF($D50="","",VLOOKUP($D50,'PRIPREMA DECACI GT'!$A$7:$P$70,16))</f>
        <v>177</v>
      </c>
      <c r="D50" s="354">
        <v>23</v>
      </c>
      <c r="E50" s="287" t="str">
        <f>UPPER(IF($D50="","",VLOOKUP($D50,'PRIPREMA DECACI GT'!$A$7:$P$70,2)))</f>
        <v>KOVAČEVIĆ</v>
      </c>
      <c r="F50" s="287" t="str">
        <f>IF($D50="","",VLOOKUP($D50,'PRIPREMA DECACI GT'!$A$7:$P$70,3))</f>
        <v>Miloš</v>
      </c>
      <c r="G50" s="287"/>
      <c r="H50" s="287" t="str">
        <f>IF($D50="","",VLOOKUP($D50,'PRIPREMA DECACI GT'!$A$7:$P$70,4))</f>
        <v>40/Ništa</v>
      </c>
      <c r="I50" s="285" t="s">
        <v>390</v>
      </c>
      <c r="J50" s="284" t="s">
        <v>392</v>
      </c>
      <c r="K50" s="275"/>
      <c r="L50" s="300" t="s">
        <v>0</v>
      </c>
      <c r="M50" s="299" t="s">
        <v>393</v>
      </c>
      <c r="N50" s="291" t="str">
        <f>UPPER(IF(OR(M50="a",M50="as"),L48,IF(OR(M50="b",M50="bs"),L52,)))</f>
        <v>SEFERIN</v>
      </c>
      <c r="O50" s="290"/>
      <c r="P50" s="275"/>
      <c r="Q50" s="301"/>
      <c r="R50" s="274"/>
      <c r="U50" s="273" t="s">
        <v>154</v>
      </c>
      <c r="V50" s="289" t="str">
        <f t="shared" si="1"/>
        <v>KOVAČEVIĆ Miloš</v>
      </c>
    </row>
    <row r="51" spans="1:22" s="273" customFormat="1" ht="9" customHeight="1">
      <c r="A51" s="293" t="s">
        <v>50</v>
      </c>
      <c r="B51" s="287" t="str">
        <f>IF($D51="","",VLOOKUP($D51,'PRIPREMA DECACI GT'!$A$7:$P$70,15))</f>
        <v>DA</v>
      </c>
      <c r="C51" s="287">
        <f>IF($D51="","",VLOOKUP($D51,'PRIPREMA DECACI GT'!$A$7:$P$70,16))</f>
        <v>369</v>
      </c>
      <c r="D51" s="354">
        <v>44</v>
      </c>
      <c r="E51" s="287" t="str">
        <f>UPPER(IF($D51="","",VLOOKUP($D51,'PRIPREMA DECACI GT'!$A$7:$P$70,2)))</f>
        <v>PAVIĆEVIĆ</v>
      </c>
      <c r="F51" s="287" t="str">
        <f>IF($D51="","",VLOOKUP($D51,'PRIPREMA DECACI GT'!$A$7:$P$70,3))</f>
        <v>Andrija</v>
      </c>
      <c r="G51" s="287"/>
      <c r="H51" s="287" t="str">
        <f>IF($D51="","",VLOOKUP($D51,'PRIPREMA DECACI GT'!$A$7:$P$70,4))</f>
        <v>AS</v>
      </c>
      <c r="I51" s="292"/>
      <c r="J51" s="291" t="str">
        <f>UPPER(IF(OR(I52="a",I52="as"),E51,IF(OR(I52="b",I52="bs"),E52,)))</f>
        <v>CIRIC</v>
      </c>
      <c r="K51" s="298"/>
      <c r="L51" s="297"/>
      <c r="M51" s="296"/>
      <c r="N51" s="284" t="s">
        <v>431</v>
      </c>
      <c r="O51" s="275"/>
      <c r="P51" s="275"/>
      <c r="Q51" s="301"/>
      <c r="R51" s="274"/>
      <c r="U51" s="273" t="s">
        <v>154</v>
      </c>
      <c r="V51" s="289" t="str">
        <f t="shared" si="1"/>
        <v>PAVIĆEVIĆ Andrija</v>
      </c>
    </row>
    <row r="52" spans="1:22" s="273" customFormat="1" ht="9" customHeight="1">
      <c r="A52" s="293" t="s">
        <v>51</v>
      </c>
      <c r="B52" s="287" t="str">
        <f>IF($D52="","",VLOOKUP($D52,'PRIPREMA DECACI GT'!$A$7:$P$70,15))</f>
        <v>WC</v>
      </c>
      <c r="C52" s="287">
        <f>IF($D52="","",VLOOKUP($D52,'PRIPREMA DECACI GT'!$A$7:$P$70,16))</f>
        <v>0</v>
      </c>
      <c r="D52" s="354">
        <v>63</v>
      </c>
      <c r="E52" s="287" t="str">
        <f>UPPER(IF($D52="","",VLOOKUP($D52,'PRIPREMA DECACI GT'!$A$7:$P$70,2)))</f>
        <v>CIRIC</v>
      </c>
      <c r="F52" s="287" t="str">
        <f>IF($D52="","",VLOOKUP($D52,'PRIPREMA DECACI GT'!$A$7:$P$70,3))</f>
        <v>Andrija</v>
      </c>
      <c r="G52" s="287"/>
      <c r="H52" s="287" t="str">
        <f>IF($D52="","",VLOOKUP($D52,'PRIPREMA DECACI GT'!$A$7:$P$70,4))</f>
        <v>Kolonija</v>
      </c>
      <c r="I52" s="285" t="s">
        <v>417</v>
      </c>
      <c r="J52" s="284" t="s">
        <v>411</v>
      </c>
      <c r="K52" s="295" t="s">
        <v>393</v>
      </c>
      <c r="L52" s="291" t="str">
        <f>UPPER(IF(OR(K52="a",K52="as"),J51,IF(OR(K52="b",K52="bs"),J53,)))</f>
        <v>SEFERIN</v>
      </c>
      <c r="M52" s="294"/>
      <c r="N52" s="275"/>
      <c r="O52" s="275"/>
      <c r="P52" s="275"/>
      <c r="Q52" s="301"/>
      <c r="R52" s="274"/>
      <c r="U52" s="273" t="s">
        <v>154</v>
      </c>
      <c r="V52" s="289" t="str">
        <f t="shared" si="1"/>
        <v>CIRIC Andrija</v>
      </c>
    </row>
    <row r="53" spans="1:22" s="273" customFormat="1" ht="9" customHeight="1">
      <c r="A53" s="293" t="s">
        <v>52</v>
      </c>
      <c r="B53" s="287" t="str">
        <f>IF($D53="","",VLOOKUP($D53,'PRIPREMA DECACI GT'!$A$7:$P$70,15))</f>
        <v>DA</v>
      </c>
      <c r="C53" s="287">
        <f>IF($D53="","",VLOOKUP($D53,'PRIPREMA DECACI GT'!$A$7:$P$70,16))</f>
        <v>336</v>
      </c>
      <c r="D53" s="354">
        <v>41</v>
      </c>
      <c r="E53" s="287" t="str">
        <f>UPPER(IF($D53="","",VLOOKUP($D53,'PRIPREMA DECACI GT'!$A$7:$P$70,2)))</f>
        <v>BULIC</v>
      </c>
      <c r="F53" s="287" t="str">
        <f>IF($D53="","",VLOOKUP($D53,'PRIPREMA DECACI GT'!$A$7:$P$70,3))</f>
        <v>Pavle</v>
      </c>
      <c r="G53" s="287"/>
      <c r="H53" s="287" t="str">
        <f>IF($D53="","",VLOOKUP($D53,'PRIPREMA DECACI GT'!$A$7:$P$70,4))</f>
        <v>Set Net</v>
      </c>
      <c r="I53" s="292"/>
      <c r="J53" s="291" t="str">
        <f>UPPER(IF(OR(I54="a",I54="as"),E53,IF(OR(I54="b",I54="bs"),E54,)))</f>
        <v>SEFERIN</v>
      </c>
      <c r="K53" s="290"/>
      <c r="L53" s="284" t="s">
        <v>391</v>
      </c>
      <c r="M53" s="275"/>
      <c r="N53" s="275"/>
      <c r="O53" s="275"/>
      <c r="P53" s="275"/>
      <c r="Q53" s="301"/>
      <c r="R53" s="274"/>
      <c r="U53" s="273" t="s">
        <v>154</v>
      </c>
      <c r="V53" s="289" t="str">
        <f t="shared" si="1"/>
        <v>BULIC Pavle</v>
      </c>
    </row>
    <row r="54" spans="1:22" s="273" customFormat="1" ht="9" customHeight="1">
      <c r="A54" s="288" t="s">
        <v>53</v>
      </c>
      <c r="B54" s="287" t="str">
        <f>IF($D54="","",VLOOKUP($D54,'PRIPREMA DECACI GT'!$A$7:$P$70,15))</f>
        <v>DA</v>
      </c>
      <c r="C54" s="287">
        <f>IF($D54="","",VLOOKUP($D54,'PRIPREMA DECACI GT'!$A$7:$P$70,16))</f>
        <v>34</v>
      </c>
      <c r="D54" s="354">
        <v>3</v>
      </c>
      <c r="E54" s="286" t="str">
        <f>UPPER(IF($D54="","",VLOOKUP($D54,'PRIPREMA DECACI GT'!$A$7:$P$70,2)))</f>
        <v>SEFERIN</v>
      </c>
      <c r="F54" s="286" t="str">
        <f>IF($D54="","",VLOOKUP($D54,'PRIPREMA DECACI GT'!$A$7:$P$70,3))</f>
        <v>Darko</v>
      </c>
      <c r="G54" s="286"/>
      <c r="H54" s="286" t="str">
        <f>IF($D54="","",VLOOKUP($D54,'PRIPREMA DECACI GT'!$A$7:$P$70,4))</f>
        <v>Agrimes</v>
      </c>
      <c r="I54" s="285" t="s">
        <v>393</v>
      </c>
      <c r="J54" s="284" t="s">
        <v>410</v>
      </c>
      <c r="K54" s="275"/>
      <c r="L54" s="275"/>
      <c r="M54" s="276"/>
      <c r="N54" s="307" t="s">
        <v>106</v>
      </c>
      <c r="O54" s="306"/>
      <c r="P54" s="291" t="str">
        <f>UPPER(IF(OR(O55="a",O55="as"),P46,IF(OR(O55="b",O55="bs"),P62,)))</f>
        <v>PETROVIĆ</v>
      </c>
      <c r="Q54" s="305"/>
      <c r="R54" s="274"/>
      <c r="U54" s="273" t="s">
        <v>154</v>
      </c>
      <c r="V54" s="289" t="str">
        <f t="shared" si="1"/>
        <v>SEFERIN Darko</v>
      </c>
    </row>
    <row r="55" spans="1:22" s="273" customFormat="1" ht="9" customHeight="1">
      <c r="A55" s="288" t="s">
        <v>54</v>
      </c>
      <c r="B55" s="287" t="str">
        <f>IF($D55="","",VLOOKUP($D55,'PRIPREMA DECACI GT'!$A$7:$P$70,15))</f>
        <v>DA</v>
      </c>
      <c r="C55" s="287">
        <f>IF($D55="","",VLOOKUP($D55,'PRIPREMA DECACI GT'!$A$7:$P$70,16))</f>
        <v>67</v>
      </c>
      <c r="D55" s="354">
        <v>8</v>
      </c>
      <c r="E55" s="286" t="str">
        <f>UPPER(IF($D55="","",VLOOKUP($D55,'PRIPREMA DECACI GT'!$A$7:$P$70,2)))</f>
        <v>SUČEVIĆ</v>
      </c>
      <c r="F55" s="286" t="str">
        <f>IF($D55="","",VLOOKUP($D55,'PRIPREMA DECACI GT'!$A$7:$P$70,3))</f>
        <v>Luka</v>
      </c>
      <c r="G55" s="286"/>
      <c r="H55" s="286" t="str">
        <f>IF($D55="","",VLOOKUP($D55,'PRIPREMA DECACI GT'!$A$7:$P$70,4))</f>
        <v>Ušće</v>
      </c>
      <c r="I55" s="292"/>
      <c r="J55" s="291" t="str">
        <f>UPPER(IF(OR(I56="a",I56="as"),E55,IF(OR(I56="b",I56="bs"),E56,)))</f>
        <v>SUČEVIĆ</v>
      </c>
      <c r="K55" s="298"/>
      <c r="L55" s="275"/>
      <c r="M55" s="275"/>
      <c r="N55" s="300" t="s">
        <v>0</v>
      </c>
      <c r="O55" s="304" t="s">
        <v>393</v>
      </c>
      <c r="P55" s="284" t="s">
        <v>430</v>
      </c>
      <c r="Q55" s="303"/>
      <c r="R55" s="274"/>
      <c r="U55" s="273" t="s">
        <v>154</v>
      </c>
      <c r="V55" s="289" t="str">
        <f t="shared" si="1"/>
        <v>SUČEVIĆ Luka</v>
      </c>
    </row>
    <row r="56" spans="1:22" s="273" customFormat="1" ht="9" customHeight="1">
      <c r="A56" s="293" t="s">
        <v>55</v>
      </c>
      <c r="B56" s="287" t="str">
        <f>IF($D56="","",VLOOKUP($D56,'PRIPREMA DECACI GT'!$A$7:$P$70,15))</f>
        <v>DA</v>
      </c>
      <c r="C56" s="287">
        <f>IF($D56="","",VLOOKUP($D56,'PRIPREMA DECACI GT'!$A$7:$P$70,16))</f>
        <v>503</v>
      </c>
      <c r="D56" s="354">
        <v>57</v>
      </c>
      <c r="E56" s="287" t="str">
        <f>UPPER(IF($D56="","",VLOOKUP($D56,'PRIPREMA DECACI GT'!$A$7:$P$70,2)))</f>
        <v>BULIC</v>
      </c>
      <c r="F56" s="287" t="str">
        <f>IF($D56="","",VLOOKUP($D56,'PRIPREMA DECACI GT'!$A$7:$P$70,3))</f>
        <v>lazar</v>
      </c>
      <c r="G56" s="287"/>
      <c r="H56" s="287" t="str">
        <f>IF($D56="","",VLOOKUP($D56,'PRIPREMA DECACI GT'!$A$7:$P$70,4))</f>
        <v>Set Net</v>
      </c>
      <c r="I56" s="285" t="s">
        <v>193</v>
      </c>
      <c r="J56" s="284" t="s">
        <v>412</v>
      </c>
      <c r="K56" s="295" t="s">
        <v>193</v>
      </c>
      <c r="L56" s="291" t="str">
        <f>UPPER(IF(OR(K56="a",K56="as"),J55,IF(OR(K56="b",K56="bs"),J57,)))</f>
        <v>SUČEVIĆ</v>
      </c>
      <c r="M56" s="298"/>
      <c r="N56" s="275"/>
      <c r="O56" s="275"/>
      <c r="P56" s="275"/>
      <c r="Q56" s="301"/>
      <c r="R56" s="274"/>
      <c r="U56" s="273" t="s">
        <v>154</v>
      </c>
      <c r="V56" s="289" t="str">
        <f t="shared" si="1"/>
        <v>BULIC lazar</v>
      </c>
    </row>
    <row r="57" spans="1:22" s="273" customFormat="1" ht="9" customHeight="1">
      <c r="A57" s="293" t="s">
        <v>56</v>
      </c>
      <c r="B57" s="287" t="str">
        <f>IF($D57="","",VLOOKUP($D57,'PRIPREMA DECACI GT'!$A$7:$P$70,15))</f>
        <v>DA</v>
      </c>
      <c r="C57" s="287">
        <f>IF($D57="","",VLOOKUP($D57,'PRIPREMA DECACI GT'!$A$7:$P$70,16))</f>
        <v>228</v>
      </c>
      <c r="D57" s="354">
        <v>31</v>
      </c>
      <c r="E57" s="287" t="str">
        <f>UPPER(IF($D57="","",VLOOKUP($D57,'PRIPREMA DECACI GT'!$A$7:$P$70,2)))</f>
        <v>STOJKOVIĆ</v>
      </c>
      <c r="F57" s="287" t="str">
        <f>IF($D57="","",VLOOKUP($D57,'PRIPREMA DECACI GT'!$A$7:$P$70,3))</f>
        <v>Lazar</v>
      </c>
      <c r="G57" s="287"/>
      <c r="H57" s="287" t="str">
        <f>IF($D57="","",VLOOKUP($D57,'PRIPREMA DECACI GT'!$A$7:$P$70,4))</f>
        <v>Mačva 2008</v>
      </c>
      <c r="I57" s="292"/>
      <c r="J57" s="291" t="str">
        <f>UPPER(IF(OR(I58="a",I58="as"),E57,IF(OR(I58="b",I58="bs"),E58,)))</f>
        <v>STOJKOVIĆ</v>
      </c>
      <c r="K57" s="302"/>
      <c r="L57" s="284" t="s">
        <v>391</v>
      </c>
      <c r="M57" s="301"/>
      <c r="N57" s="275"/>
      <c r="O57" s="275"/>
      <c r="P57" s="275"/>
      <c r="Q57" s="301"/>
      <c r="R57" s="274"/>
      <c r="U57" s="273" t="s">
        <v>154</v>
      </c>
      <c r="V57" s="289" t="str">
        <f t="shared" si="1"/>
        <v>STOJKOVIĆ Lazar</v>
      </c>
    </row>
    <row r="58" spans="1:22" s="273" customFormat="1" ht="9" customHeight="1">
      <c r="A58" s="293" t="s">
        <v>57</v>
      </c>
      <c r="B58" s="287" t="str">
        <f>IF($D58="","",VLOOKUP($D58,'PRIPREMA DECACI GT'!$A$7:$P$70,15))</f>
        <v>DA</v>
      </c>
      <c r="C58" s="287">
        <f>IF($D58="","",VLOOKUP($D58,'PRIPREMA DECACI GT'!$A$7:$P$70,16))</f>
        <v>222</v>
      </c>
      <c r="D58" s="354">
        <v>29</v>
      </c>
      <c r="E58" s="287" t="str">
        <f>UPPER(IF($D58="","",VLOOKUP($D58,'PRIPREMA DECACI GT'!$A$7:$P$70,2)))</f>
        <v>MIĆOVIĆ</v>
      </c>
      <c r="F58" s="287" t="str">
        <f>IF($D58="","",VLOOKUP($D58,'PRIPREMA DECACI GT'!$A$7:$P$70,3))</f>
        <v>Luka</v>
      </c>
      <c r="G58" s="287"/>
      <c r="H58" s="287" t="str">
        <f>IF($D58="","",VLOOKUP($D58,'PRIPREMA DECACI GT'!$A$7:$P$70,4))</f>
        <v>AS</v>
      </c>
      <c r="I58" s="285" t="s">
        <v>388</v>
      </c>
      <c r="J58" s="284" t="s">
        <v>395</v>
      </c>
      <c r="K58" s="275"/>
      <c r="L58" s="300" t="s">
        <v>0</v>
      </c>
      <c r="M58" s="299" t="s">
        <v>193</v>
      </c>
      <c r="N58" s="291" t="str">
        <f>UPPER(IF(OR(M58="a",M58="as"),L56,IF(OR(M58="b",M58="bs"),L60,)))</f>
        <v>SUČEVIĆ</v>
      </c>
      <c r="O58" s="298"/>
      <c r="P58" s="275"/>
      <c r="Q58" s="301"/>
      <c r="R58" s="274"/>
      <c r="U58" s="273" t="s">
        <v>154</v>
      </c>
      <c r="V58" s="289" t="str">
        <f t="shared" si="1"/>
        <v>MIĆOVIĆ Luka</v>
      </c>
    </row>
    <row r="59" spans="1:22" s="273" customFormat="1" ht="9" customHeight="1">
      <c r="A59" s="293" t="s">
        <v>58</v>
      </c>
      <c r="B59" s="287" t="str">
        <f>IF($D59="","",VLOOKUP($D59,'PRIPREMA DECACI GT'!$A$7:$P$70,15))</f>
        <v>DA</v>
      </c>
      <c r="C59" s="287">
        <f>IF($D59="","",VLOOKUP($D59,'PRIPREMA DECACI GT'!$A$7:$P$70,16))</f>
        <v>187</v>
      </c>
      <c r="D59" s="354">
        <v>24</v>
      </c>
      <c r="E59" s="287" t="str">
        <f>UPPER(IF($D59="","",VLOOKUP($D59,'PRIPREMA DECACI GT'!$A$7:$P$70,2)))</f>
        <v>ILIC</v>
      </c>
      <c r="F59" s="287" t="str">
        <f>IF($D59="","",VLOOKUP($D59,'PRIPREMA DECACI GT'!$A$7:$P$70,3))</f>
        <v>Ilija</v>
      </c>
      <c r="G59" s="287"/>
      <c r="H59" s="287" t="str">
        <f>IF($D59="","",VLOOKUP($D59,'PRIPREMA DECACI GT'!$A$7:$P$70,4))</f>
        <v>Crvena Zvezda</v>
      </c>
      <c r="I59" s="292"/>
      <c r="J59" s="291" t="str">
        <f>UPPER(IF(OR(I60="a",I60="as"),E59,IF(OR(I60="b",I60="bs"),E60,)))</f>
        <v>ILIC</v>
      </c>
      <c r="K59" s="298"/>
      <c r="L59" s="297"/>
      <c r="M59" s="296"/>
      <c r="N59" s="284" t="s">
        <v>430</v>
      </c>
      <c r="O59" s="301"/>
      <c r="P59" s="275"/>
      <c r="Q59" s="301"/>
      <c r="R59" s="274"/>
      <c r="U59" s="273" t="s">
        <v>154</v>
      </c>
      <c r="V59" s="289" t="str">
        <f t="shared" si="1"/>
        <v>ILIC Ilija</v>
      </c>
    </row>
    <row r="60" spans="1:22" s="273" customFormat="1" ht="9" customHeight="1">
      <c r="A60" s="293" t="s">
        <v>59</v>
      </c>
      <c r="B60" s="287" t="str">
        <f>IF($D60="","",VLOOKUP($D60,'PRIPREMA DECACI GT'!$A$7:$P$70,15))</f>
        <v>DA</v>
      </c>
      <c r="C60" s="287">
        <f>IF($D60="","",VLOOKUP($D60,'PRIPREMA DECACI GT'!$A$7:$P$70,16))</f>
        <v>262</v>
      </c>
      <c r="D60" s="354">
        <v>34</v>
      </c>
      <c r="E60" s="287" t="str">
        <f>UPPER(IF($D60="","",VLOOKUP($D60,'PRIPREMA DECACI GT'!$A$7:$P$70,2)))</f>
        <v>LABAN-SARMAN</v>
      </c>
      <c r="F60" s="287" t="str">
        <f>IF($D60="","",VLOOKUP($D60,'PRIPREMA DECACI GT'!$A$7:$P$70,3))</f>
        <v>Antoni</v>
      </c>
      <c r="G60" s="287"/>
      <c r="H60" s="287" t="str">
        <f>IF($D60="","",VLOOKUP($D60,'PRIPREMA DECACI GT'!$A$7:$P$70,4))</f>
        <v>Crvena Zvezda</v>
      </c>
      <c r="I60" s="285" t="s">
        <v>388</v>
      </c>
      <c r="J60" s="284" t="s">
        <v>412</v>
      </c>
      <c r="K60" s="295" t="s">
        <v>393</v>
      </c>
      <c r="L60" s="291" t="str">
        <f>UPPER(IF(OR(K60="a",K60="as"),J59,IF(OR(K60="b",K60="bs"),J61,)))</f>
        <v>RADOJEVIĆ</v>
      </c>
      <c r="M60" s="294"/>
      <c r="N60" s="275"/>
      <c r="O60" s="301"/>
      <c r="P60" s="275"/>
      <c r="Q60" s="301"/>
      <c r="R60" s="274"/>
      <c r="U60" s="273" t="s">
        <v>154</v>
      </c>
      <c r="V60" s="289" t="str">
        <f t="shared" si="1"/>
        <v>LABAN-SARMAN Antoni</v>
      </c>
    </row>
    <row r="61" spans="1:22" s="273" customFormat="1" ht="9" customHeight="1">
      <c r="A61" s="293" t="s">
        <v>60</v>
      </c>
      <c r="B61" s="287" t="str">
        <f>IF($D61="","",VLOOKUP($D61,'PRIPREMA DECACI GT'!$A$7:$P$70,15))</f>
        <v>DA</v>
      </c>
      <c r="C61" s="287">
        <f>IF($D61="","",VLOOKUP($D61,'PRIPREMA DECACI GT'!$A$7:$P$70,16))</f>
        <v>270</v>
      </c>
      <c r="D61" s="354">
        <v>37</v>
      </c>
      <c r="E61" s="287" t="str">
        <f>UPPER(IF($D61="","",VLOOKUP($D61,'PRIPREMA DECACI GT'!$A$7:$P$70,2)))</f>
        <v>VUČETIĆ</v>
      </c>
      <c r="F61" s="287" t="str">
        <f>IF($D61="","",VLOOKUP($D61,'PRIPREMA DECACI GT'!$A$7:$P$70,3))</f>
        <v>Aleksandar</v>
      </c>
      <c r="G61" s="287"/>
      <c r="H61" s="287" t="str">
        <f>IF($D61="","",VLOOKUP($D61,'PRIPREMA DECACI GT'!$A$7:$P$70,4))</f>
        <v>SA&amp;NI</v>
      </c>
      <c r="I61" s="292"/>
      <c r="J61" s="291" t="str">
        <f>UPPER(IF(OR(I62="a",I62="as"),E61,IF(OR(I62="b",I62="bs"),E62,)))</f>
        <v>RADOJEVIĆ</v>
      </c>
      <c r="K61" s="290"/>
      <c r="L61" s="284" t="s">
        <v>421</v>
      </c>
      <c r="M61" s="275"/>
      <c r="N61" s="275"/>
      <c r="O61" s="301"/>
      <c r="P61" s="275"/>
      <c r="Q61" s="301"/>
      <c r="R61" s="274"/>
      <c r="U61" s="273" t="s">
        <v>154</v>
      </c>
      <c r="V61" s="289" t="str">
        <f t="shared" si="1"/>
        <v>VUČETIĆ Aleksandar</v>
      </c>
    </row>
    <row r="62" spans="1:22" s="273" customFormat="1" ht="9" customHeight="1">
      <c r="A62" s="288" t="s">
        <v>61</v>
      </c>
      <c r="B62" s="287" t="str">
        <f>IF($D62="","",VLOOKUP($D62,'PRIPREMA DECACI GT'!$A$7:$P$70,15))</f>
        <v>DA</v>
      </c>
      <c r="C62" s="287">
        <f>IF($D62="","",VLOOKUP($D62,'PRIPREMA DECACI GT'!$A$7:$P$70,16))</f>
        <v>84</v>
      </c>
      <c r="D62" s="354">
        <v>10</v>
      </c>
      <c r="E62" s="286" t="str">
        <f>UPPER(IF($D62="","",VLOOKUP($D62,'PRIPREMA DECACI GT'!$A$7:$P$70,2)))</f>
        <v>RADOJEVIĆ</v>
      </c>
      <c r="F62" s="286" t="str">
        <f>IF($D62="","",VLOOKUP($D62,'PRIPREMA DECACI GT'!$A$7:$P$70,3))</f>
        <v>Dimitrije</v>
      </c>
      <c r="G62" s="286"/>
      <c r="H62" s="286" t="str">
        <f>IF($D62="","",VLOOKUP($D62,'PRIPREMA DECACI GT'!$A$7:$P$70,4))</f>
        <v>AS</v>
      </c>
      <c r="I62" s="285" t="s">
        <v>393</v>
      </c>
      <c r="J62" s="284" t="s">
        <v>389</v>
      </c>
      <c r="K62" s="275"/>
      <c r="L62" s="275"/>
      <c r="M62" s="276"/>
      <c r="N62" s="300" t="s">
        <v>0</v>
      </c>
      <c r="O62" s="299" t="s">
        <v>405</v>
      </c>
      <c r="P62" s="291" t="str">
        <f>UPPER(IF(OR(O62="a",O62="as"),N58,IF(OR(O62="b",O62="bs"),N66,)))</f>
        <v>PETROVIĆ</v>
      </c>
      <c r="Q62" s="290"/>
      <c r="R62" s="274"/>
      <c r="U62" s="273" t="s">
        <v>154</v>
      </c>
      <c r="V62" s="289" t="str">
        <f t="shared" si="1"/>
        <v>RADOJEVIĆ Dimitrije</v>
      </c>
    </row>
    <row r="63" spans="1:22" s="273" customFormat="1" ht="9" customHeight="1">
      <c r="A63" s="288" t="s">
        <v>62</v>
      </c>
      <c r="B63" s="287" t="str">
        <f>IF($D63="","",VLOOKUP($D63,'PRIPREMA DECACI GT'!$A$7:$P$70,15))</f>
        <v>DA</v>
      </c>
      <c r="C63" s="287">
        <f>IF($D63="","",VLOOKUP($D63,'PRIPREMA DECACI GT'!$A$7:$P$70,16))</f>
        <v>113</v>
      </c>
      <c r="D63" s="354">
        <v>15</v>
      </c>
      <c r="E63" s="286" t="str">
        <f>UPPER(IF($D63="","",VLOOKUP($D63,'PRIPREMA DECACI GT'!$A$7:$P$70,2)))</f>
        <v>PAVLOVIĆ</v>
      </c>
      <c r="F63" s="286" t="str">
        <f>IF($D63="","",VLOOKUP($D63,'PRIPREMA DECACI GT'!$A$7:$P$70,3))</f>
        <v>Andrija</v>
      </c>
      <c r="G63" s="286"/>
      <c r="H63" s="286" t="str">
        <f>IF($D63="","",VLOOKUP($D63,'PRIPREMA DECACI GT'!$A$7:$P$70,4))</f>
        <v>Beograd</v>
      </c>
      <c r="I63" s="292"/>
      <c r="J63" s="291" t="str">
        <f>UPPER(IF(OR(I64="a",I64="as"),E63,IF(OR(I64="b",I64="bs"),E64,)))</f>
        <v>PAVLOVIĆ</v>
      </c>
      <c r="K63" s="298"/>
      <c r="L63" s="275"/>
      <c r="M63" s="275"/>
      <c r="N63" s="275"/>
      <c r="O63" s="301"/>
      <c r="P63" s="284" t="s">
        <v>399</v>
      </c>
      <c r="Q63" s="275"/>
      <c r="R63" s="274"/>
      <c r="U63" s="273" t="s">
        <v>154</v>
      </c>
      <c r="V63" s="289" t="str">
        <f t="shared" si="1"/>
        <v>PAVLOVIĆ Andrija</v>
      </c>
    </row>
    <row r="64" spans="1:22" s="273" customFormat="1" ht="9" customHeight="1">
      <c r="A64" s="293" t="s">
        <v>63</v>
      </c>
      <c r="B64" s="287" t="str">
        <f>IF($D64="","",VLOOKUP($D64,'PRIPREMA DECACI GT'!$A$7:$P$70,15))</f>
        <v>DA</v>
      </c>
      <c r="C64" s="287">
        <f>IF($D64="","",VLOOKUP($D64,'PRIPREMA DECACI GT'!$A$7:$P$70,16))</f>
        <v>190</v>
      </c>
      <c r="D64" s="354">
        <v>26</v>
      </c>
      <c r="E64" s="287" t="str">
        <f>UPPER(IF($D64="","",VLOOKUP($D64,'PRIPREMA DECACI GT'!$A$7:$P$70,2)))</f>
        <v>MILJAK</v>
      </c>
      <c r="F64" s="287" t="str">
        <f>IF($D64="","",VLOOKUP($D64,'PRIPREMA DECACI GT'!$A$7:$P$70,3))</f>
        <v>Ognjen</v>
      </c>
      <c r="G64" s="287"/>
      <c r="H64" s="287" t="str">
        <f>IF($D64="","",VLOOKUP($D64,'PRIPREMA DECACI GT'!$A$7:$P$70,4))</f>
        <v>Ventoris</v>
      </c>
      <c r="I64" s="285" t="s">
        <v>193</v>
      </c>
      <c r="J64" s="284" t="s">
        <v>413</v>
      </c>
      <c r="K64" s="295" t="s">
        <v>193</v>
      </c>
      <c r="L64" s="291" t="str">
        <f>UPPER(IF(OR(K64="a",K64="as"),J63,IF(OR(K64="b",K64="bs"),J65,)))</f>
        <v>PAVLOVIĆ</v>
      </c>
      <c r="M64" s="298"/>
      <c r="N64" s="275"/>
      <c r="O64" s="301"/>
      <c r="P64" s="275"/>
      <c r="Q64" s="275"/>
      <c r="R64" s="274"/>
      <c r="U64" s="273" t="s">
        <v>154</v>
      </c>
      <c r="V64" s="289" t="str">
        <f t="shared" si="1"/>
        <v>MILJAK Ognjen</v>
      </c>
    </row>
    <row r="65" spans="1:22" s="273" customFormat="1" ht="9" customHeight="1">
      <c r="A65" s="293" t="s">
        <v>64</v>
      </c>
      <c r="B65" s="287" t="str">
        <f>IF($D65="","",VLOOKUP($D65,'PRIPREMA DECACI GT'!$A$7:$P$70,15))</f>
        <v>DA</v>
      </c>
      <c r="C65" s="287">
        <f>IF($D65="","",VLOOKUP($D65,'PRIPREMA DECACI GT'!$A$7:$P$70,16))</f>
        <v>233</v>
      </c>
      <c r="D65" s="354">
        <v>32</v>
      </c>
      <c r="E65" s="287" t="str">
        <f>UPPER(IF($D65="","",VLOOKUP($D65,'PRIPREMA DECACI GT'!$A$7:$P$70,2)))</f>
        <v>VIGNJEVIĆ</v>
      </c>
      <c r="F65" s="287" t="str">
        <f>IF($D65="","",VLOOKUP($D65,'PRIPREMA DECACI GT'!$A$7:$P$70,3))</f>
        <v>Vladan</v>
      </c>
      <c r="G65" s="287"/>
      <c r="H65" s="287" t="str">
        <f>IF($D65="","",VLOOKUP($D65,'PRIPREMA DECACI GT'!$A$7:$P$70,4))</f>
        <v>Agrimes</v>
      </c>
      <c r="I65" s="292"/>
      <c r="J65" s="291" t="str">
        <f>UPPER(IF(OR(I66="a",I66="as"),E65,IF(OR(I66="b",I66="bs"),E66,)))</f>
        <v>VIGNJEVIĆ</v>
      </c>
      <c r="K65" s="302"/>
      <c r="L65" s="284" t="s">
        <v>423</v>
      </c>
      <c r="M65" s="301"/>
      <c r="N65" s="275"/>
      <c r="O65" s="301"/>
      <c r="P65" s="275"/>
      <c r="Q65" s="275"/>
      <c r="R65" s="274"/>
      <c r="U65" s="273" t="s">
        <v>154</v>
      </c>
      <c r="V65" s="289" t="str">
        <f t="shared" si="1"/>
        <v>VIGNJEVIĆ Vladan</v>
      </c>
    </row>
    <row r="66" spans="1:22" s="273" customFormat="1" ht="9" customHeight="1">
      <c r="A66" s="293" t="s">
        <v>65</v>
      </c>
      <c r="B66" s="287" t="str">
        <f>IF($D66="","",VLOOKUP($D66,'PRIPREMA DECACI GT'!$A$7:$P$70,15))</f>
        <v>DA</v>
      </c>
      <c r="C66" s="287">
        <f>IF($D66="","",VLOOKUP($D66,'PRIPREMA DECACI GT'!$A$7:$P$70,16))</f>
        <v>370</v>
      </c>
      <c r="D66" s="354">
        <v>45</v>
      </c>
      <c r="E66" s="287" t="str">
        <f>UPPER(IF($D66="","",VLOOKUP($D66,'PRIPREMA DECACI GT'!$A$7:$P$70,2)))</f>
        <v>STEVANOVIĆ</v>
      </c>
      <c r="F66" s="287" t="str">
        <f>IF($D66="","",VLOOKUP($D66,'PRIPREMA DECACI GT'!$A$7:$P$70,3))</f>
        <v>Ognjen</v>
      </c>
      <c r="G66" s="287"/>
      <c r="H66" s="287" t="str">
        <f>IF($D66="","",VLOOKUP($D66,'PRIPREMA DECACI GT'!$A$7:$P$70,4))</f>
        <v>Winner</v>
      </c>
      <c r="I66" s="285" t="s">
        <v>388</v>
      </c>
      <c r="J66" s="284" t="s">
        <v>414</v>
      </c>
      <c r="K66" s="275"/>
      <c r="L66" s="300" t="s">
        <v>0</v>
      </c>
      <c r="M66" s="299" t="s">
        <v>393</v>
      </c>
      <c r="N66" s="291" t="str">
        <f>UPPER(IF(OR(M66="a",M66="as"),L64,IF(OR(M66="b",M66="bs"),L68,)))</f>
        <v>PETROVIĆ</v>
      </c>
      <c r="O66" s="290"/>
      <c r="P66" s="275"/>
      <c r="Q66" s="275"/>
      <c r="R66" s="274"/>
      <c r="U66" s="273" t="s">
        <v>154</v>
      </c>
      <c r="V66" s="289" t="str">
        <f t="shared" si="1"/>
        <v>STEVANOVIĆ Ognjen</v>
      </c>
    </row>
    <row r="67" spans="1:22" s="273" customFormat="1" ht="9" customHeight="1">
      <c r="A67" s="293" t="s">
        <v>66</v>
      </c>
      <c r="B67" s="287" t="str">
        <f>IF($D67="","",VLOOKUP($D67,'PRIPREMA DECACI GT'!$A$7:$P$70,15))</f>
        <v>DA</v>
      </c>
      <c r="C67" s="287">
        <f>IF($D67="","",VLOOKUP($D67,'PRIPREMA DECACI GT'!$A$7:$P$70,16))</f>
        <v>251</v>
      </c>
      <c r="D67" s="354">
        <v>33</v>
      </c>
      <c r="E67" s="287" t="str">
        <f>UPPER(IF($D67="","",VLOOKUP($D67,'PRIPREMA DECACI GT'!$A$7:$P$70,2)))</f>
        <v>VILOTIĆ</v>
      </c>
      <c r="F67" s="287" t="str">
        <f>IF($D67="","",VLOOKUP($D67,'PRIPREMA DECACI GT'!$A$7:$P$70,3))</f>
        <v>Marko</v>
      </c>
      <c r="G67" s="287"/>
      <c r="H67" s="287" t="str">
        <f>IF($D67="","",VLOOKUP($D67,'PRIPREMA DECACI GT'!$A$7:$P$70,4))</f>
        <v>Oaza</v>
      </c>
      <c r="I67" s="292"/>
      <c r="J67" s="291" t="str">
        <f>UPPER(IF(OR(I68="a",I68="as"),E67,IF(OR(I68="b",I68="bs"),E68,)))</f>
        <v>KOCIĆ</v>
      </c>
      <c r="K67" s="298"/>
      <c r="L67" s="297"/>
      <c r="M67" s="296"/>
      <c r="N67" s="284" t="s">
        <v>415</v>
      </c>
      <c r="O67" s="275"/>
      <c r="P67" s="275"/>
      <c r="Q67" s="275"/>
      <c r="R67" s="274"/>
      <c r="U67" s="273" t="s">
        <v>154</v>
      </c>
      <c r="V67" s="289" t="str">
        <f t="shared" si="1"/>
        <v>VILOTIĆ Marko</v>
      </c>
    </row>
    <row r="68" spans="1:22" s="273" customFormat="1" ht="9" customHeight="1">
      <c r="A68" s="293" t="s">
        <v>67</v>
      </c>
      <c r="B68" s="287" t="str">
        <f>IF($D68="","",VLOOKUP($D68,'PRIPREMA DECACI GT'!$A$7:$P$70,15))</f>
        <v>DA</v>
      </c>
      <c r="C68" s="287">
        <f>IF($D68="","",VLOOKUP($D68,'PRIPREMA DECACI GT'!$A$7:$P$70,16))</f>
        <v>126</v>
      </c>
      <c r="D68" s="354">
        <v>18</v>
      </c>
      <c r="E68" s="287" t="str">
        <f>UPPER(IF($D68="","",VLOOKUP($D68,'PRIPREMA DECACI GT'!$A$7:$P$70,2)))</f>
        <v>KOCIĆ</v>
      </c>
      <c r="F68" s="287" t="str">
        <f>IF($D68="","",VLOOKUP($D68,'PRIPREMA DECACI GT'!$A$7:$P$70,3))</f>
        <v>Aleksandar</v>
      </c>
      <c r="G68" s="287"/>
      <c r="H68" s="287" t="str">
        <f>IF($D68="","",VLOOKUP($D68,'PRIPREMA DECACI GT'!$A$7:$P$70,4))</f>
        <v>Partizan</v>
      </c>
      <c r="I68" s="285" t="s">
        <v>390</v>
      </c>
      <c r="J68" s="284" t="s">
        <v>416</v>
      </c>
      <c r="K68" s="295" t="s">
        <v>393</v>
      </c>
      <c r="L68" s="291" t="str">
        <f>UPPER(IF(OR(K68="a",K68="as"),J67,IF(OR(K68="b",K68="bs"),J69,)))</f>
        <v>PETROVIĆ</v>
      </c>
      <c r="M68" s="294"/>
      <c r="N68" s="275"/>
      <c r="O68" s="275"/>
      <c r="P68" s="275"/>
      <c r="Q68" s="275"/>
      <c r="R68" s="274"/>
      <c r="U68" s="273" t="s">
        <v>154</v>
      </c>
      <c r="V68" s="289" t="str">
        <f t="shared" si="1"/>
        <v>KOCIĆ Aleksandar</v>
      </c>
    </row>
    <row r="69" spans="1:22" s="273" customFormat="1" ht="9" customHeight="1">
      <c r="A69" s="293" t="s">
        <v>68</v>
      </c>
      <c r="B69" s="287" t="str">
        <f>IF($D69="","",VLOOKUP($D69,'PRIPREMA DECACI GT'!$A$7:$P$70,15))</f>
        <v>DA</v>
      </c>
      <c r="C69" s="287">
        <f>IF($D69="","",VLOOKUP($D69,'PRIPREMA DECACI GT'!$A$7:$P$70,16))</f>
        <v>349</v>
      </c>
      <c r="D69" s="354">
        <v>43</v>
      </c>
      <c r="E69" s="287" t="str">
        <f>UPPER(IF($D69="","",VLOOKUP($D69,'PRIPREMA DECACI GT'!$A$7:$P$70,2)))</f>
        <v>NIKODINOVIĆ</v>
      </c>
      <c r="F69" s="287" t="str">
        <f>IF($D69="","",VLOOKUP($D69,'PRIPREMA DECACI GT'!$A$7:$P$70,3))</f>
        <v>Aleksandar</v>
      </c>
      <c r="G69" s="287"/>
      <c r="H69" s="287" t="str">
        <f>IF($D69="","",VLOOKUP($D69,'PRIPREMA DECACI GT'!$A$7:$P$70,4))</f>
        <v>Step In</v>
      </c>
      <c r="I69" s="292"/>
      <c r="J69" s="291" t="str">
        <f>UPPER(IF(OR(I70="a",I70="as"),E69,IF(OR(I70="b",I70="bs"),E70,)))</f>
        <v>PETROVIĆ</v>
      </c>
      <c r="K69" s="290"/>
      <c r="L69" s="284" t="s">
        <v>389</v>
      </c>
      <c r="M69" s="275"/>
      <c r="N69" s="275"/>
      <c r="O69" s="275"/>
      <c r="P69" s="275"/>
      <c r="Q69" s="275"/>
      <c r="R69" s="274"/>
      <c r="U69" s="273" t="s">
        <v>154</v>
      </c>
      <c r="V69" s="289" t="str">
        <f t="shared" si="1"/>
        <v>NIKODINOVIĆ Aleksandar</v>
      </c>
    </row>
    <row r="70" spans="1:22" s="273" customFormat="1" ht="9" customHeight="1">
      <c r="A70" s="288" t="s">
        <v>69</v>
      </c>
      <c r="B70" s="287" t="str">
        <f>IF($D70="","",VLOOKUP($D70,'PRIPREMA DECACI GT'!$A$7:$P$70,15))</f>
        <v>DA</v>
      </c>
      <c r="C70" s="287">
        <f>IF($D70="","",VLOOKUP($D70,'PRIPREMA DECACI GT'!$A$7:$P$70,16))</f>
        <v>27</v>
      </c>
      <c r="D70" s="354">
        <v>2</v>
      </c>
      <c r="E70" s="286" t="str">
        <f>UPPER(IF($D70="","",VLOOKUP($D70,'PRIPREMA DECACI GT'!$A$7:$P$70,2)))</f>
        <v>PETROVIĆ</v>
      </c>
      <c r="F70" s="286" t="str">
        <f>IF($D70="","",VLOOKUP($D70,'PRIPREMA DECACI GT'!$A$7:$P$70,3))</f>
        <v>Miloš</v>
      </c>
      <c r="G70" s="286"/>
      <c r="H70" s="286" t="str">
        <f>IF($D70="","",VLOOKUP($D70,'PRIPREMA DECACI GT'!$A$7:$P$70,4))</f>
        <v>Nec</v>
      </c>
      <c r="I70" s="285" t="s">
        <v>393</v>
      </c>
      <c r="J70" s="284" t="s">
        <v>415</v>
      </c>
      <c r="K70" s="275"/>
      <c r="L70" s="275"/>
      <c r="M70" s="276"/>
      <c r="N70" s="275"/>
      <c r="O70" s="275"/>
      <c r="P70" s="275"/>
      <c r="Q70" s="275"/>
      <c r="R70" s="274"/>
      <c r="U70" s="273" t="s">
        <v>154</v>
      </c>
      <c r="V70" s="283" t="str">
        <f t="shared" si="1"/>
        <v>PETROVIĆ Miloš</v>
      </c>
    </row>
    <row r="71" spans="1:18" s="273" customFormat="1" ht="6" customHeight="1">
      <c r="A71" s="282"/>
      <c r="B71" s="281"/>
      <c r="C71" s="281"/>
      <c r="D71" s="280"/>
      <c r="E71" s="278"/>
      <c r="F71" s="278"/>
      <c r="G71" s="279"/>
      <c r="H71" s="278"/>
      <c r="I71" s="277"/>
      <c r="J71" s="275"/>
      <c r="K71" s="275"/>
      <c r="L71" s="275"/>
      <c r="M71" s="276"/>
      <c r="N71" s="275"/>
      <c r="O71" s="275"/>
      <c r="P71" s="275"/>
      <c r="Q71" s="275"/>
      <c r="R71" s="274"/>
    </row>
    <row r="72" spans="1:17" s="231" customFormat="1" ht="10.5" customHeight="1">
      <c r="A72" s="272" t="s">
        <v>150</v>
      </c>
      <c r="B72" s="271"/>
      <c r="C72" s="270"/>
      <c r="D72" s="267" t="s">
        <v>4</v>
      </c>
      <c r="E72" s="265" t="s">
        <v>96</v>
      </c>
      <c r="F72" s="267"/>
      <c r="G72" s="269"/>
      <c r="H72" s="268"/>
      <c r="I72" s="267" t="s">
        <v>4</v>
      </c>
      <c r="J72" s="265" t="s">
        <v>97</v>
      </c>
      <c r="K72" s="266"/>
      <c r="L72" s="265" t="s">
        <v>98</v>
      </c>
      <c r="M72" s="264"/>
      <c r="N72" s="263" t="s">
        <v>100</v>
      </c>
      <c r="O72" s="263"/>
      <c r="P72" s="262"/>
      <c r="Q72" s="261"/>
    </row>
    <row r="73" spans="1:17" s="231" customFormat="1" ht="9" customHeight="1">
      <c r="A73" s="248" t="s">
        <v>146</v>
      </c>
      <c r="B73" s="242"/>
      <c r="C73" s="252"/>
      <c r="D73" s="246">
        <v>1</v>
      </c>
      <c r="E73" s="186" t="s">
        <v>272</v>
      </c>
      <c r="F73" s="245" t="s">
        <v>14</v>
      </c>
      <c r="G73" s="186" t="s">
        <v>220</v>
      </c>
      <c r="H73" s="186"/>
      <c r="I73" s="244" t="s">
        <v>5</v>
      </c>
      <c r="J73" s="242"/>
      <c r="K73" s="243"/>
      <c r="L73" s="242"/>
      <c r="M73" s="241"/>
      <c r="N73" s="251" t="s">
        <v>144</v>
      </c>
      <c r="O73" s="250"/>
      <c r="P73" s="250"/>
      <c r="Q73" s="249"/>
    </row>
    <row r="74" spans="1:17" s="231" customFormat="1" ht="9" customHeight="1">
      <c r="A74" s="248" t="s">
        <v>6</v>
      </c>
      <c r="B74" s="242"/>
      <c r="C74" s="252"/>
      <c r="D74" s="246">
        <v>2</v>
      </c>
      <c r="E74" s="186" t="s">
        <v>209</v>
      </c>
      <c r="F74" s="245" t="s">
        <v>15</v>
      </c>
      <c r="G74" s="186" t="s">
        <v>192</v>
      </c>
      <c r="H74" s="186"/>
      <c r="I74" s="244" t="s">
        <v>7</v>
      </c>
      <c r="J74" s="242"/>
      <c r="K74" s="243"/>
      <c r="L74" s="242"/>
      <c r="M74" s="241"/>
      <c r="N74" s="260"/>
      <c r="O74" s="234"/>
      <c r="P74" s="233"/>
      <c r="Q74" s="235"/>
    </row>
    <row r="75" spans="1:17" s="231" customFormat="1" ht="9" customHeight="1">
      <c r="A75" s="240" t="s">
        <v>145</v>
      </c>
      <c r="B75" s="233"/>
      <c r="C75" s="259"/>
      <c r="D75" s="246">
        <v>3</v>
      </c>
      <c r="E75" s="186" t="s">
        <v>347</v>
      </c>
      <c r="F75" s="245" t="s">
        <v>16</v>
      </c>
      <c r="G75" s="186" t="s">
        <v>263</v>
      </c>
      <c r="H75" s="186"/>
      <c r="I75" s="244" t="s">
        <v>8</v>
      </c>
      <c r="J75" s="242"/>
      <c r="K75" s="243"/>
      <c r="L75" s="242"/>
      <c r="M75" s="241"/>
      <c r="N75" s="251" t="s">
        <v>99</v>
      </c>
      <c r="O75" s="250"/>
      <c r="P75" s="250"/>
      <c r="Q75" s="249"/>
    </row>
    <row r="76" spans="1:17" s="231" customFormat="1" ht="9" customHeight="1">
      <c r="A76" s="258"/>
      <c r="B76" s="257"/>
      <c r="C76" s="256"/>
      <c r="D76" s="246">
        <v>4</v>
      </c>
      <c r="E76" s="186" t="s">
        <v>293</v>
      </c>
      <c r="F76" s="245" t="s">
        <v>17</v>
      </c>
      <c r="G76" s="186" t="s">
        <v>381</v>
      </c>
      <c r="H76" s="186"/>
      <c r="I76" s="244" t="s">
        <v>9</v>
      </c>
      <c r="J76" s="242"/>
      <c r="K76" s="243"/>
      <c r="L76" s="242"/>
      <c r="M76" s="241"/>
      <c r="N76" s="242"/>
      <c r="O76" s="243"/>
      <c r="P76" s="242"/>
      <c r="Q76" s="241"/>
    </row>
    <row r="77" spans="1:17" s="231" customFormat="1" ht="9" customHeight="1">
      <c r="A77" s="255" t="s">
        <v>149</v>
      </c>
      <c r="B77" s="254"/>
      <c r="C77" s="253"/>
      <c r="D77" s="246" t="s">
        <v>10</v>
      </c>
      <c r="E77" s="186" t="s">
        <v>256</v>
      </c>
      <c r="F77" s="245" t="s">
        <v>18</v>
      </c>
      <c r="G77" s="186" t="s">
        <v>284</v>
      </c>
      <c r="H77" s="186"/>
      <c r="I77" s="244" t="s">
        <v>10</v>
      </c>
      <c r="J77" s="242"/>
      <c r="K77" s="243"/>
      <c r="L77" s="242"/>
      <c r="M77" s="241"/>
      <c r="N77" s="233"/>
      <c r="O77" s="234"/>
      <c r="P77" s="233"/>
      <c r="Q77" s="235"/>
    </row>
    <row r="78" spans="1:17" s="231" customFormat="1" ht="9" customHeight="1">
      <c r="A78" s="248" t="s">
        <v>146</v>
      </c>
      <c r="B78" s="242"/>
      <c r="C78" s="252"/>
      <c r="D78" s="246" t="s">
        <v>11</v>
      </c>
      <c r="E78" s="186" t="s">
        <v>228</v>
      </c>
      <c r="F78" s="245" t="s">
        <v>19</v>
      </c>
      <c r="G78" s="186" t="s">
        <v>238</v>
      </c>
      <c r="H78" s="186"/>
      <c r="I78" s="244" t="s">
        <v>11</v>
      </c>
      <c r="J78" s="242"/>
      <c r="K78" s="243"/>
      <c r="L78" s="242"/>
      <c r="M78" s="241"/>
      <c r="N78" s="251" t="s">
        <v>81</v>
      </c>
      <c r="O78" s="250"/>
      <c r="P78" s="250"/>
      <c r="Q78" s="249"/>
    </row>
    <row r="79" spans="1:17" s="231" customFormat="1" ht="9" customHeight="1">
      <c r="A79" s="248" t="s">
        <v>147</v>
      </c>
      <c r="B79" s="242"/>
      <c r="C79" s="247"/>
      <c r="D79" s="246" t="s">
        <v>12</v>
      </c>
      <c r="E79" s="186" t="s">
        <v>266</v>
      </c>
      <c r="F79" s="245" t="s">
        <v>20</v>
      </c>
      <c r="G79" s="186" t="s">
        <v>313</v>
      </c>
      <c r="H79" s="186"/>
      <c r="I79" s="244" t="s">
        <v>12</v>
      </c>
      <c r="J79" s="242"/>
      <c r="K79" s="243"/>
      <c r="L79" s="242"/>
      <c r="M79" s="241"/>
      <c r="N79" s="242"/>
      <c r="O79" s="243"/>
      <c r="P79" s="242"/>
      <c r="Q79" s="241"/>
    </row>
    <row r="80" spans="1:17" s="231" customFormat="1" ht="9" customHeight="1">
      <c r="A80" s="240" t="s">
        <v>148</v>
      </c>
      <c r="B80" s="233"/>
      <c r="C80" s="239"/>
      <c r="D80" s="238" t="s">
        <v>13</v>
      </c>
      <c r="E80" s="186" t="s">
        <v>205</v>
      </c>
      <c r="F80" s="237" t="s">
        <v>21</v>
      </c>
      <c r="G80" s="186" t="s">
        <v>291</v>
      </c>
      <c r="H80" s="186"/>
      <c r="I80" s="236" t="s">
        <v>13</v>
      </c>
      <c r="J80" s="233"/>
      <c r="K80" s="234"/>
      <c r="L80" s="233"/>
      <c r="M80" s="235"/>
      <c r="N80" s="233" t="s">
        <v>387</v>
      </c>
      <c r="O80" s="234"/>
      <c r="P80" s="233"/>
      <c r="Q80" s="232">
        <f>MIN(4,'PRIPREMA DECACI GT'!R6)</f>
        <v>4</v>
      </c>
    </row>
    <row r="81" spans="9:17" ht="15.75" customHeight="1">
      <c r="I81" s="228"/>
      <c r="K81" s="228"/>
      <c r="M81" s="228"/>
      <c r="O81" s="228"/>
      <c r="Q81" s="228"/>
    </row>
    <row r="82" spans="9:17" ht="9" customHeight="1">
      <c r="I82" s="228"/>
      <c r="K82" s="228"/>
      <c r="M82" s="228"/>
      <c r="O82" s="228"/>
      <c r="Q82" s="228"/>
    </row>
  </sheetData>
  <sheetProtection/>
  <mergeCells count="1">
    <mergeCell ref="A4:C4"/>
  </mergeCells>
  <conditionalFormatting sqref="G7:G70">
    <cfRule type="expression" priority="24" dxfId="0" stopIfTrue="1">
      <formula>AND($D7&lt;9,$C7&gt;0)</formula>
    </cfRule>
  </conditionalFormatting>
  <conditionalFormatting sqref="F7:F70 H7:H70">
    <cfRule type="expression" priority="23" dxfId="0" stopIfTrue="1">
      <formula>AND($D7&lt;17,$C7&gt;0)</formula>
    </cfRule>
  </conditionalFormatting>
  <conditionalFormatting sqref="L58 L42 L26 L10 L50 L34 L18 L66 N14 N30 N46 N62 N55 N23 N38">
    <cfRule type="expression" priority="20" dxfId="21" stopIfTrue="1">
      <formula>AND($N$1="CU",L10="Umpire")</formula>
    </cfRule>
    <cfRule type="expression" priority="21" dxfId="20" stopIfTrue="1">
      <formula>AND($N$1="CU",L10&lt;&gt;"Umpire",M10&lt;&gt;"")</formula>
    </cfRule>
    <cfRule type="expression" priority="22" dxfId="19" stopIfTrue="1">
      <formula>AND($N$1="CU",L10&lt;&gt;"Umpire")</formula>
    </cfRule>
  </conditionalFormatting>
  <conditionalFormatting sqref="L8 L12 L16 L20 L24 L28 L32 L36 L40 L44 L48 L52 L56 L60 L64 L68 N18 N26 N34 N42 N50 N58 N66 P14 P30 P46 P62 N10">
    <cfRule type="expression" priority="18" dxfId="0" stopIfTrue="1">
      <formula>K8="as"</formula>
    </cfRule>
    <cfRule type="expression" priority="19" dxfId="0" stopIfTrue="1">
      <formula>K8="bs"</formula>
    </cfRule>
  </conditionalFormatting>
  <conditionalFormatting sqref="J7 J9 J11 J13 J15 J17 J19 J21 J23 J25 J27 P54 J31 J33 J35 J37 J39 J41 J43 J45 J47 J49 J51 J53 J55 J57 J59 J61 J63 J65 J67 J69 P22">
    <cfRule type="expression" priority="16" dxfId="0" stopIfTrue="1">
      <formula>I8="as"</formula>
    </cfRule>
    <cfRule type="expression" priority="17" dxfId="0" stopIfTrue="1">
      <formula>I8="bs"</formula>
    </cfRule>
  </conditionalFormatting>
  <conditionalFormatting sqref="B7:B70">
    <cfRule type="cellIs" priority="14" dxfId="13" operator="equal" stopIfTrue="1">
      <formula>"QA"</formula>
    </cfRule>
    <cfRule type="cellIs" priority="15" dxfId="13"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5" stopIfTrue="1">
      <formula>$N$1="CU"</formula>
    </cfRule>
  </conditionalFormatting>
  <conditionalFormatting sqref="N37">
    <cfRule type="expression" priority="11" dxfId="0" stopIfTrue="1">
      <formula>O23="as"</formula>
    </cfRule>
    <cfRule type="expression" priority="12" dxfId="0" stopIfTrue="1">
      <formula>O23="bs"</formula>
    </cfRule>
  </conditionalFormatting>
  <conditionalFormatting sqref="N39">
    <cfRule type="expression" priority="9" dxfId="0" stopIfTrue="1">
      <formula>O55="as"</formula>
    </cfRule>
    <cfRule type="expression" priority="10" dxfId="0" stopIfTrue="1">
      <formula>O55="bs"</formula>
    </cfRule>
  </conditionalFormatting>
  <conditionalFormatting sqref="P38">
    <cfRule type="expression" priority="7" dxfId="0" stopIfTrue="1">
      <formula>O38="as"</formula>
    </cfRule>
    <cfRule type="expression" priority="8" dxfId="0" stopIfTrue="1">
      <formula>O38="bs"</formula>
    </cfRule>
  </conditionalFormatting>
  <conditionalFormatting sqref="Q80">
    <cfRule type="expression" priority="6" dxfId="5" stopIfTrue="1">
      <formula>$N$1="CU"</formula>
    </cfRule>
  </conditionalFormatting>
  <conditionalFormatting sqref="D7:D70">
    <cfRule type="expression" priority="5" dxfId="4" stopIfTrue="1">
      <formula>$D7&gt;0</formula>
    </cfRule>
  </conditionalFormatting>
  <conditionalFormatting sqref="J29">
    <cfRule type="expression" priority="3" dxfId="0" stopIfTrue="1">
      <formula>I30="as"</formula>
    </cfRule>
    <cfRule type="expression" priority="4" dxfId="0" stopIfTrue="1">
      <formula>I30="bs"</formula>
    </cfRule>
  </conditionalFormatting>
  <conditionalFormatting sqref="J31">
    <cfRule type="expression" priority="1" dxfId="0" stopIfTrue="1">
      <formula>I32="as"</formula>
    </cfRule>
    <cfRule type="expression" priority="2" dxfId="0" stopIfTrue="1">
      <formula>I32="bs"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2007 v1.0</dc:title>
  <dc:subject>Forms for ITF Junior Circuit events</dc:subject>
  <dc:creator>Anders Wennberg</dc:creator>
  <cp:keywords/>
  <dc:description>Copyright © ITF Limited, trading as the International Tennis Federation, 2007.
All rights reserved. Reproduction of this work in whole or in part, without the prior permission of the ITF is prohibited.</dc:description>
  <cp:lastModifiedBy>Goran</cp:lastModifiedBy>
  <cp:lastPrinted>2010-08-20T21:02:55Z</cp:lastPrinted>
  <dcterms:created xsi:type="dcterms:W3CDTF">1998-01-18T23:10:02Z</dcterms:created>
  <dcterms:modified xsi:type="dcterms:W3CDTF">2010-08-27T10:31:05Z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