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<sst xmlns="http://schemas.openxmlformats.org/spreadsheetml/2006/main" count="131" uniqueCount="93">
  <si>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</si>
  <si>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</si>
  <si>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</si>
  <si>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</si>
  <si>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</si>
  <si>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</si>
  <si>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</si>
  <si>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</si>
  <si>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</si>
  <si>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</si>
  <si>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</si>
  <si>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</si>
  <si>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</si>
  <si>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</si>
  <si>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</si>
  <si>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</si>
  <si>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</si>
  <si>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</si>
  <si>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1</t>
  </si>
  <si>
    <t>RADAN</t>
  </si>
  <si>
    <t>DJORDJE</t>
  </si>
  <si>
    <t>AGR</t>
  </si>
  <si>
    <t>=</t>
  </si>
  <si>
    <t>Umpire</t>
  </si>
  <si>
    <t>POBEDNIK</t>
  </si>
  <si>
    <t>Rang DA</t>
  </si>
  <si>
    <t>#</t>
  </si>
  <si>
    <t>NOSIOCI</t>
  </si>
  <si>
    <t>LL</t>
  </si>
  <si>
    <t>UMESTO</t>
  </si>
  <si>
    <t>VREME ZREBA</t>
  </si>
  <si>
    <t>Rng Datum</t>
  </si>
  <si>
    <t>Poslednji igrac u turniru</t>
  </si>
  <si>
    <t>Top DA</t>
  </si>
  <si>
    <t>2</t>
  </si>
  <si>
    <t>Poslednji DA</t>
  </si>
  <si>
    <t>3</t>
  </si>
  <si>
    <t>POTPISI IGRACA</t>
  </si>
  <si>
    <t>4</t>
  </si>
  <si>
    <t>Rang Nosioca</t>
  </si>
  <si>
    <t>5</t>
  </si>
  <si>
    <t>6</t>
  </si>
  <si>
    <t>POTPIS VRHOVNOG SUDIJE</t>
  </si>
  <si>
    <t>1. Nosioc</t>
  </si>
  <si>
    <t>7</t>
  </si>
  <si>
    <t>Pos. Nosioc</t>
  </si>
  <si>
    <t>8</t>
  </si>
  <si>
    <t>13:30</t>
  </si>
  <si>
    <t>6:3 3:6 10:4</t>
  </si>
  <si>
    <t>BANICEVIC</t>
  </si>
  <si>
    <t>6:2 7:5</t>
  </si>
  <si>
    <t>RADOVIC</t>
  </si>
  <si>
    <t>6:1 6:3</t>
  </si>
  <si>
    <t>KITAYAMA</t>
  </si>
  <si>
    <t>6:4 6:3</t>
  </si>
  <si>
    <t>SUVAJAC</t>
  </si>
  <si>
    <t>6:2 6:2</t>
  </si>
  <si>
    <t>KALENIC</t>
  </si>
  <si>
    <t>6:0 6:1</t>
  </si>
  <si>
    <t>DOBRIJEVIC</t>
  </si>
  <si>
    <t>6:0 6:0</t>
  </si>
  <si>
    <t>DROBNJAKOVIC</t>
  </si>
  <si>
    <t>6:1 6:1</t>
  </si>
  <si>
    <t>PURIC</t>
  </si>
  <si>
    <t>6:1 6:4</t>
  </si>
  <si>
    <t>SANTRAC</t>
  </si>
  <si>
    <t>6:7(4) 6:4 10:5</t>
  </si>
  <si>
    <t>OBRADOVIC</t>
  </si>
  <si>
    <t>6:3 6:4</t>
  </si>
  <si>
    <t>DRAGOVIC</t>
  </si>
  <si>
    <t>6:0 6:2</t>
  </si>
  <si>
    <t>PETROVIC</t>
  </si>
  <si>
    <t>6:2 6:1</t>
  </si>
  <si>
    <t>KORNEJCUK</t>
  </si>
  <si>
    <t>SPASOJEVIC</t>
  </si>
  <si>
    <t>6:1 2:0 RET.</t>
  </si>
  <si>
    <t>PAVLOVIC</t>
  </si>
  <si>
    <t>4:6 6:3 10:3</t>
  </si>
  <si>
    <t>6:4 7:6(9)</t>
  </si>
  <si>
    <t>6:4 7:5</t>
  </si>
  <si>
    <t>6:1 1:6 6:2</t>
  </si>
  <si>
    <t>6:3 4:6 6:3</t>
  </si>
  <si>
    <t>6:3 6:1</t>
  </si>
  <si>
    <t>6:3 7:5</t>
  </si>
  <si>
    <t>2:0 RET.</t>
  </si>
  <si>
    <t>6:4 6:2</t>
  </si>
  <si>
    <t>6:1 6:2</t>
  </si>
  <si>
    <t>3:6 6:3 7:6(4)</t>
  </si>
  <si>
    <t>7:6(9) 4:6 6:3</t>
  </si>
  <si>
    <t>6:3 6:3</t>
  </si>
  <si>
    <t>5:7 6:3 6:0</t>
  </si>
  <si>
    <t>6:4 6:4</t>
  </si>
  <si>
    <t>6:1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</si>
</sst>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69">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43">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lef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0"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vertical="center"/>
      <protection locked="0"/>
    </xf>
    <xf numFmtId="0" fontId="15" fillId="0" borderId="10" xfId="0" applyFont="1" applyBorder="1" applyAlignment="1">
      <alignment horizontal="left"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3" borderId="0" xfId="0" applyNumberFormat="1" applyFont="1" applyFill="1" applyAlignment="1">
      <alignment horizontal="center" vertical="center"/>
    </xf>
    <xf numFmtId="0" fontId="20" fillId="0" borderId="11" xfId="0" applyFont="1" applyBorder="1" applyAlignment="1">
      <alignment vertical="center"/>
    </xf>
    <xf numFmtId="0" fontId="21" fillId="34" borderId="11" xfId="0" applyFont="1" applyFill="1" applyBorder="1" applyAlignment="1">
      <alignment horizontal="center" vertical="center"/>
    </xf>
    <xf numFmtId="0" fontId="19" fillId="0" borderId="11" xfId="0" applyFont="1" applyBorder="1" applyAlignment="1">
      <alignment vertical="center"/>
    </xf>
    <xf numFmtId="0" fontId="22" fillId="0" borderId="11" xfId="0" applyFont="1" applyBorder="1" applyAlignment="1">
      <alignment horizontal="center" vertical="center"/>
    </xf>
    <xf numFmtId="0" fontId="22" fillId="0" borderId="0" xfId="0" applyFont="1" applyAlignment="1">
      <alignment vertical="center"/>
    </xf>
    <xf numFmtId="0" fontId="20" fillId="35" borderId="0" xfId="0" applyFont="1" applyFill="1" applyAlignment="1">
      <alignment vertical="center"/>
    </xf>
    <xf numFmtId="0" fontId="23" fillId="35" borderId="0" xfId="0" applyFont="1" applyFill="1" applyAlignment="1">
      <alignment vertical="center"/>
    </xf>
    <xf numFmtId="49" fontId="20" fillId="35" borderId="0" xfId="0" applyNumberFormat="1" applyFont="1" applyFill="1" applyAlignment="1">
      <alignment vertical="center"/>
    </xf>
    <xf numFmtId="49" fontId="23"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0" fillId="33" borderId="0" xfId="0" applyNumberFormat="1" applyFont="1" applyFill="1" applyAlignment="1">
      <alignment horizontal="center"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19" fillId="0" borderId="0" xfId="0" applyFont="1" applyBorder="1" applyAlignment="1">
      <alignment vertical="center"/>
    </xf>
    <xf numFmtId="0" fontId="25" fillId="36" borderId="14" xfId="0" applyFont="1" applyFill="1" applyBorder="1" applyAlignment="1">
      <alignment horizontal="right" vertical="center"/>
    </xf>
    <xf numFmtId="0" fontId="22" fillId="0" borderId="11" xfId="0" applyFont="1" applyBorder="1" applyAlignment="1">
      <alignment vertical="center"/>
    </xf>
    <xf numFmtId="0" fontId="0" fillId="0" borderId="15"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Alignment="1">
      <alignment horizontal="center" vertical="center"/>
    </xf>
    <xf numFmtId="0" fontId="17" fillId="0" borderId="0" xfId="0" applyFont="1" applyAlignment="1">
      <alignment horizontal="right" vertical="center"/>
    </xf>
    <xf numFmtId="0" fontId="25" fillId="36" borderId="17" xfId="0" applyFont="1" applyFill="1" applyBorder="1" applyAlignment="1">
      <alignment horizontal="right" vertical="center"/>
    </xf>
    <xf numFmtId="49" fontId="22" fillId="0" borderId="11" xfId="0" applyNumberFormat="1" applyFont="1" applyBorder="1" applyAlignment="1">
      <alignment vertical="center"/>
    </xf>
    <xf numFmtId="49" fontId="22" fillId="0" borderId="0" xfId="0" applyNumberFormat="1" applyFont="1" applyAlignment="1">
      <alignment vertical="center"/>
    </xf>
    <xf numFmtId="0" fontId="22" fillId="0" borderId="17" xfId="0" applyFont="1" applyBorder="1" applyAlignment="1">
      <alignment vertical="center"/>
    </xf>
    <xf numFmtId="49" fontId="22" fillId="0" borderId="17" xfId="0" applyNumberFormat="1" applyFont="1" applyBorder="1" applyAlignment="1">
      <alignment vertical="center"/>
    </xf>
    <xf numFmtId="0" fontId="22" fillId="0" borderId="16" xfId="0" applyFont="1" applyBorder="1" applyAlignment="1">
      <alignment vertical="center"/>
    </xf>
    <xf numFmtId="0" fontId="26" fillId="0" borderId="16" xfId="0" applyFont="1" applyBorder="1" applyAlignment="1">
      <alignment horizontal="center" vertical="center"/>
    </xf>
    <xf numFmtId="0" fontId="26" fillId="0" borderId="11" xfId="0" applyFont="1" applyBorder="1" applyAlignment="1">
      <alignment horizontal="center" vertical="center"/>
    </xf>
    <xf numFmtId="0" fontId="23" fillId="35" borderId="17" xfId="0" applyFont="1" applyFill="1" applyBorder="1" applyAlignment="1">
      <alignment vertical="center"/>
    </xf>
    <xf numFmtId="0" fontId="0" fillId="0" borderId="18" xfId="0" applyFont="1" applyBorder="1" applyAlignment="1">
      <alignment vertical="center"/>
    </xf>
    <xf numFmtId="49" fontId="22" fillId="0" borderId="16" xfId="0" applyNumberFormat="1" applyFont="1" applyBorder="1" applyAlignment="1">
      <alignment vertical="center"/>
    </xf>
    <xf numFmtId="0" fontId="19" fillId="0" borderId="11" xfId="0" applyFont="1" applyBorder="1" applyAlignment="1">
      <alignment vertical="center"/>
    </xf>
    <xf numFmtId="0" fontId="27" fillId="0" borderId="0" xfId="0" applyFont="1" applyBorder="1" applyAlignment="1">
      <alignment vertical="center"/>
    </xf>
    <xf numFmtId="0" fontId="23" fillId="35" borderId="11" xfId="0" applyFont="1" applyFill="1" applyBorder="1" applyAlignment="1">
      <alignment vertical="center"/>
    </xf>
    <xf numFmtId="0" fontId="23" fillId="35" borderId="16" xfId="0" applyFont="1" applyFill="1" applyBorder="1" applyAlignment="1">
      <alignment vertical="center"/>
    </xf>
    <xf numFmtId="0" fontId="28" fillId="35" borderId="0" xfId="0" applyFont="1" applyFill="1" applyAlignment="1">
      <alignment horizontal="right" vertical="center"/>
    </xf>
    <xf numFmtId="0" fontId="29" fillId="0" borderId="0" xfId="0" applyFont="1" applyAlignment="1">
      <alignment vertical="center"/>
    </xf>
    <xf numFmtId="0" fontId="22" fillId="0" borderId="16" xfId="0" applyFont="1" applyBorder="1" applyAlignment="1">
      <alignment horizontal="right" vertical="center"/>
    </xf>
    <xf numFmtId="0" fontId="25" fillId="36" borderId="0" xfId="0" applyFont="1" applyFill="1" applyAlignment="1">
      <alignment horizontal="right" vertical="center"/>
    </xf>
    <xf numFmtId="49" fontId="0" fillId="35" borderId="0" xfId="0" applyNumberFormat="1" applyFont="1" applyFill="1" applyAlignment="1">
      <alignment vertical="center"/>
    </xf>
    <xf numFmtId="49" fontId="30" fillId="35"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35" borderId="0" xfId="0" applyNumberFormat="1" applyFont="1" applyFill="1" applyAlignment="1">
      <alignment vertical="center"/>
    </xf>
    <xf numFmtId="49" fontId="32" fillId="35" borderId="0" xfId="0" applyNumberFormat="1" applyFont="1" applyFill="1" applyAlignment="1">
      <alignment vertical="center"/>
    </xf>
    <xf numFmtId="0" fontId="0" fillId="35" borderId="0" xfId="0" applyFill="1" applyAlignment="1">
      <alignment vertical="center"/>
    </xf>
    <xf numFmtId="0" fontId="0" fillId="0" borderId="0" xfId="0" applyAlignment="1">
      <alignment vertical="center"/>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49" fontId="11" fillId="33" borderId="20" xfId="0" applyNumberFormat="1" applyFont="1" applyFill="1" applyBorder="1" applyAlignment="1">
      <alignment horizontal="center" vertical="center"/>
    </xf>
    <xf numFmtId="49" fontId="11" fillId="33" borderId="20" xfId="0" applyNumberFormat="1" applyFont="1" applyFill="1" applyBorder="1" applyAlignment="1">
      <alignment vertical="center"/>
    </xf>
    <xf numFmtId="49" fontId="11" fillId="33" borderId="20" xfId="0" applyNumberFormat="1" applyFont="1" applyFill="1" applyBorder="1" applyAlignment="1">
      <alignment horizontal="centerContinuous" vertical="center"/>
    </xf>
    <xf numFmtId="49" fontId="11" fillId="33" borderId="22" xfId="0" applyNumberFormat="1" applyFont="1" applyFill="1" applyBorder="1" applyAlignment="1">
      <alignment horizontal="centerContinuous" vertical="center"/>
    </xf>
    <xf numFmtId="49" fontId="10" fillId="33" borderId="20" xfId="0" applyNumberFormat="1" applyFont="1" applyFill="1" applyBorder="1" applyAlignment="1">
      <alignment vertical="center"/>
    </xf>
    <xf numFmtId="49" fontId="10" fillId="33" borderId="22" xfId="0" applyNumberFormat="1" applyFont="1" applyFill="1" applyBorder="1" applyAlignment="1">
      <alignment vertical="center"/>
    </xf>
    <xf numFmtId="49" fontId="9" fillId="33" borderId="20" xfId="0" applyNumberFormat="1" applyFont="1" applyFill="1" applyBorder="1" applyAlignment="1">
      <alignment horizontal="left" vertical="center"/>
    </xf>
    <xf numFmtId="49" fontId="10" fillId="35" borderId="22" xfId="0" applyNumberFormat="1" applyFont="1" applyFill="1" applyBorder="1" applyAlignment="1">
      <alignment vertical="center"/>
    </xf>
    <xf numFmtId="0" fontId="16" fillId="0" borderId="0" xfId="0" applyFont="1" applyAlignment="1">
      <alignment vertical="center"/>
    </xf>
    <xf numFmtId="49" fontId="16" fillId="0" borderId="23" xfId="0" applyNumberFormat="1" applyFont="1" applyBorder="1" applyAlignment="1">
      <alignment vertical="center"/>
    </xf>
    <xf numFmtId="49" fontId="16" fillId="0" borderId="0" xfId="0" applyNumberFormat="1" applyFont="1" applyAlignment="1">
      <alignment vertical="center"/>
    </xf>
    <xf numFmtId="49" fontId="16" fillId="0" borderId="17" xfId="0" applyNumberFormat="1" applyFont="1" applyBorder="1" applyAlignment="1">
      <alignment horizontal="right" vertical="center"/>
    </xf>
    <xf numFmtId="49" fontId="16" fillId="0" borderId="0" xfId="0" applyNumberFormat="1" applyFont="1" applyAlignment="1">
      <alignment horizontal="center" vertical="center"/>
    </xf>
    <xf numFmtId="0" fontId="13" fillId="35" borderId="0" xfId="0" applyFont="1" applyFill="1" applyAlignment="1">
      <alignment vertical="center"/>
    </xf>
    <xf numFmtId="0" fontId="16" fillId="35" borderId="0" xfId="0" applyFont="1" applyFill="1" applyAlignment="1">
      <alignment vertical="center"/>
    </xf>
    <xf numFmtId="49" fontId="16" fillId="35" borderId="17"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17" xfId="0" applyNumberFormat="1" applyFont="1" applyBorder="1" applyAlignment="1">
      <alignment vertical="center"/>
    </xf>
    <xf numFmtId="49" fontId="9" fillId="33" borderId="24" xfId="0" applyNumberFormat="1" applyFont="1" applyFill="1" applyBorder="1" applyAlignment="1">
      <alignment vertical="center"/>
    </xf>
    <xf numFmtId="49" fontId="9" fillId="33" borderId="13" xfId="0" applyNumberFormat="1" applyFont="1" applyFill="1" applyBorder="1" applyAlignment="1">
      <alignment vertical="center"/>
    </xf>
    <xf numFmtId="49" fontId="17" fillId="33" borderId="17" xfId="0" applyNumberFormat="1" applyFont="1" applyFill="1" applyBorder="1" applyAlignment="1">
      <alignment vertical="center"/>
    </xf>
    <xf numFmtId="0" fontId="16" fillId="0" borderId="17" xfId="0" applyNumberFormat="1" applyFont="1" applyBorder="1" applyAlignment="1">
      <alignment horizontal="right" vertical="center"/>
    </xf>
    <xf numFmtId="0" fontId="16" fillId="0" borderId="25" xfId="0" applyFont="1" applyBorder="1" applyAlignment="1">
      <alignment vertical="top"/>
    </xf>
    <xf numFmtId="0" fontId="16" fillId="0" borderId="11" xfId="0" applyFont="1" applyBorder="1" applyAlignment="1">
      <alignment vertical="top"/>
    </xf>
    <xf numFmtId="49" fontId="17" fillId="0" borderId="16" xfId="0" applyNumberFormat="1" applyFont="1" applyBorder="1" applyAlignment="1">
      <alignment vertical="center"/>
    </xf>
    <xf numFmtId="49" fontId="16" fillId="0" borderId="25" xfId="0" applyNumberFormat="1" applyFont="1" applyBorder="1" applyAlignment="1">
      <alignment vertical="center"/>
    </xf>
    <xf numFmtId="49" fontId="16" fillId="0" borderId="11" xfId="0" applyNumberFormat="1" applyFont="1" applyBorder="1" applyAlignment="1">
      <alignment vertical="center"/>
    </xf>
    <xf numFmtId="0" fontId="16" fillId="0" borderId="16" xfId="0" applyNumberFormat="1" applyFont="1" applyBorder="1" applyAlignment="1">
      <alignment horizontal="right" vertical="center"/>
    </xf>
    <xf numFmtId="0" fontId="16" fillId="33" borderId="23" xfId="0" applyFont="1" applyFill="1" applyBorder="1" applyAlignment="1">
      <alignment vertical="center"/>
    </xf>
    <xf numFmtId="49" fontId="16" fillId="33" borderId="17" xfId="0" applyNumberFormat="1" applyFont="1" applyFill="1" applyBorder="1" applyAlignment="1">
      <alignment horizontal="right" vertical="center"/>
    </xf>
    <xf numFmtId="0" fontId="9" fillId="33" borderId="25" xfId="0" applyFont="1" applyFill="1" applyBorder="1" applyAlignment="1">
      <alignment vertical="center"/>
    </xf>
    <xf numFmtId="0" fontId="9" fillId="33" borderId="11" xfId="0" applyFont="1" applyFill="1" applyBorder="1" applyAlignment="1">
      <alignment vertical="center"/>
    </xf>
    <xf numFmtId="0" fontId="9" fillId="33" borderId="26" xfId="0" applyFont="1" applyFill="1" applyBorder="1" applyAlignment="1">
      <alignment vertical="center"/>
    </xf>
    <xf numFmtId="49" fontId="17" fillId="0" borderId="11" xfId="0" applyNumberFormat="1" applyFont="1" applyBorder="1" applyAlignment="1">
      <alignment vertical="center"/>
    </xf>
    <xf numFmtId="0" fontId="16" fillId="0" borderId="17" xfId="0" applyFont="1" applyBorder="1" applyAlignment="1">
      <alignment horizontal="right" vertical="center"/>
    </xf>
    <xf numFmtId="0" fontId="16" fillId="0" borderId="16" xfId="0" applyFont="1" applyBorder="1" applyAlignment="1">
      <alignment horizontal="right" vertical="center"/>
    </xf>
    <xf numFmtId="49" fontId="16" fillId="0" borderId="11" xfId="0" applyNumberFormat="1" applyFont="1" applyBorder="1" applyAlignment="1">
      <alignment horizontal="center" vertical="center"/>
    </xf>
    <xf numFmtId="0" fontId="13" fillId="35" borderId="11" xfId="0" applyFont="1" applyFill="1" applyBorder="1" applyAlignment="1">
      <alignment vertical="center"/>
    </xf>
    <xf numFmtId="0" fontId="16" fillId="35" borderId="11" xfId="0" applyFont="1" applyFill="1" applyBorder="1" applyAlignment="1">
      <alignment vertical="center"/>
    </xf>
    <xf numFmtId="49" fontId="16" fillId="35" borderId="16" xfId="0" applyNumberFormat="1" applyFont="1" applyFill="1" applyBorder="1" applyAlignment="1">
      <alignment vertical="center"/>
    </xf>
    <xf numFmtId="49" fontId="33" fillId="0" borderId="11" xfId="0" applyNumberFormat="1" applyFont="1" applyBorder="1" applyAlignment="1">
      <alignment horizontal="center" vertical="center"/>
    </xf>
    <xf numFmtId="0" fontId="25" fillId="36" borderId="1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49" fontId="9" fillId="0" borderId="20" xfId="0" applyNumberFormat="1" applyFont="1" applyBorder="1" applyAlignment="1">
      <alignment horizontal="center" vertical="center"/>
    </xf>
    <xf numFmtId="0" fontId="26" fillId="0" borderId="11" xfId="0" applyFont="1" applyBorder="1" applyAlignment="1">
      <alignment vertical="center"/>
    </xf>
    <xf numFmtId="14" fontId="13"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Desktop\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ZVESTAJ VRHOVNOG SUDIJE (2)"/>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sheetDataSet>
      <sheetData sheetId="1">
        <row r="6">
          <cell r="A6" t="str">
            <v>OP BEOGRADA</v>
          </cell>
        </row>
        <row r="8">
          <cell r="A8" t="str">
            <v>Teniski savez Srbije</v>
          </cell>
        </row>
        <row r="10">
          <cell r="A10" t="str">
            <v>11.11.2017.</v>
          </cell>
          <cell r="C10" t="str">
            <v>Beograd TK Master</v>
          </cell>
          <cell r="D10" t="str">
            <v>II</v>
          </cell>
          <cell r="E10" t="str">
            <v>Igor Marjanovic</v>
          </cell>
        </row>
        <row r="12">
          <cell r="A12" t="str">
            <v>seniori</v>
          </cell>
        </row>
      </sheetData>
      <sheetData sheetId="5">
        <row r="5">
          <cell r="R5">
            <v>0</v>
          </cell>
        </row>
        <row r="7">
          <cell r="A7">
            <v>1</v>
          </cell>
          <cell r="B7" t="str">
            <v>RADAN</v>
          </cell>
          <cell r="C7" t="str">
            <v>DJORDJE</v>
          </cell>
          <cell r="D7" t="str">
            <v>AGR</v>
          </cell>
          <cell r="E7" t="str">
            <v>06.05.2000</v>
          </cell>
          <cell r="H7">
            <v>4</v>
          </cell>
          <cell r="O7" t="str">
            <v>DA</v>
          </cell>
          <cell r="P7" t="str">
            <v>1</v>
          </cell>
        </row>
        <row r="8">
          <cell r="A8">
            <v>2</v>
          </cell>
          <cell r="B8" t="str">
            <v>PAVLOVIĆ</v>
          </cell>
          <cell r="C8" t="str">
            <v>MARKO</v>
          </cell>
          <cell r="D8" t="str">
            <v>BAN</v>
          </cell>
          <cell r="E8" t="str">
            <v>10.12.1999</v>
          </cell>
          <cell r="H8">
            <v>10</v>
          </cell>
          <cell r="O8" t="str">
            <v>DA</v>
          </cell>
          <cell r="P8" t="str">
            <v>2</v>
          </cell>
        </row>
        <row r="9">
          <cell r="A9">
            <v>3</v>
          </cell>
          <cell r="B9" t="str">
            <v>SUVAJAC</v>
          </cell>
          <cell r="C9" t="str">
            <v>STEFAN</v>
          </cell>
          <cell r="D9" t="str">
            <v>DJU</v>
          </cell>
          <cell r="E9" t="str">
            <v>14.03.2000</v>
          </cell>
          <cell r="H9">
            <v>20</v>
          </cell>
          <cell r="O9" t="str">
            <v>DA</v>
          </cell>
          <cell r="P9" t="str">
            <v>3</v>
          </cell>
        </row>
        <row r="10">
          <cell r="A10">
            <v>4</v>
          </cell>
          <cell r="B10" t="str">
            <v>DRAGOVIĆ</v>
          </cell>
          <cell r="C10" t="str">
            <v>STEFAN</v>
          </cell>
          <cell r="D10" t="str">
            <v>TIP</v>
          </cell>
          <cell r="E10" t="str">
            <v>05.12.2000</v>
          </cell>
          <cell r="H10">
            <v>24</v>
          </cell>
          <cell r="O10" t="str">
            <v>DA</v>
          </cell>
          <cell r="P10" t="str">
            <v>4</v>
          </cell>
        </row>
        <row r="11">
          <cell r="A11">
            <v>5</v>
          </cell>
          <cell r="B11" t="str">
            <v>DROBNJAKOVIĆ</v>
          </cell>
          <cell r="C11" t="str">
            <v>MIHAJLO</v>
          </cell>
          <cell r="D11" t="str">
            <v>CZ</v>
          </cell>
          <cell r="E11" t="str">
            <v>04.10.2000</v>
          </cell>
          <cell r="H11">
            <v>27</v>
          </cell>
          <cell r="O11" t="str">
            <v>DA</v>
          </cell>
          <cell r="P11" t="str">
            <v>5</v>
          </cell>
        </row>
        <row r="12">
          <cell r="A12">
            <v>6</v>
          </cell>
          <cell r="B12" t="str">
            <v>STOJANOVIĆ</v>
          </cell>
          <cell r="C12" t="str">
            <v>VIKTOR</v>
          </cell>
          <cell r="D12" t="str">
            <v>BAN</v>
          </cell>
          <cell r="E12" t="str">
            <v>11.04.2001</v>
          </cell>
          <cell r="H12">
            <v>34</v>
          </cell>
          <cell r="O12" t="str">
            <v>DA</v>
          </cell>
          <cell r="P12" t="str">
            <v>6</v>
          </cell>
        </row>
        <row r="13">
          <cell r="A13">
            <v>7</v>
          </cell>
          <cell r="B13" t="str">
            <v>PURIĆ</v>
          </cell>
          <cell r="C13" t="str">
            <v>NIKOLA</v>
          </cell>
          <cell r="D13" t="str">
            <v>REK</v>
          </cell>
          <cell r="E13" t="str">
            <v>18.08.2000</v>
          </cell>
          <cell r="H13">
            <v>35</v>
          </cell>
          <cell r="O13" t="str">
            <v>DA</v>
          </cell>
          <cell r="P13" t="str">
            <v>7</v>
          </cell>
        </row>
        <row r="14">
          <cell r="A14">
            <v>8</v>
          </cell>
          <cell r="B14" t="str">
            <v>PETROVIĆ</v>
          </cell>
          <cell r="C14" t="str">
            <v>ANDREJA</v>
          </cell>
          <cell r="D14" t="str">
            <v>AGR</v>
          </cell>
          <cell r="E14" t="str">
            <v>01.02.2000</v>
          </cell>
          <cell r="H14">
            <v>47</v>
          </cell>
          <cell r="O14" t="str">
            <v>DA</v>
          </cell>
          <cell r="P14" t="str">
            <v>8</v>
          </cell>
        </row>
        <row r="15">
          <cell r="A15">
            <v>9</v>
          </cell>
          <cell r="B15" t="str">
            <v>BANIĆEVIĆ</v>
          </cell>
          <cell r="C15" t="str">
            <v>IGOR</v>
          </cell>
          <cell r="D15" t="str">
            <v>ABO</v>
          </cell>
          <cell r="E15" t="str">
            <v>07.04.1999</v>
          </cell>
          <cell r="H15">
            <v>53</v>
          </cell>
          <cell r="O15" t="str">
            <v>DA</v>
          </cell>
        </row>
        <row r="16">
          <cell r="A16">
            <v>10</v>
          </cell>
          <cell r="B16" t="str">
            <v>TOŠIĆ</v>
          </cell>
          <cell r="C16" t="str">
            <v>NEMANJA</v>
          </cell>
          <cell r="D16" t="str">
            <v>PUM</v>
          </cell>
          <cell r="E16" t="str">
            <v>15.05.2000</v>
          </cell>
          <cell r="H16">
            <v>57</v>
          </cell>
          <cell r="O16" t="str">
            <v>DA</v>
          </cell>
        </row>
        <row r="17">
          <cell r="A17">
            <v>11</v>
          </cell>
          <cell r="B17" t="str">
            <v>JANIĆIJEVIĆ</v>
          </cell>
          <cell r="C17" t="str">
            <v>BOGDAN</v>
          </cell>
          <cell r="D17" t="str">
            <v>CZ</v>
          </cell>
          <cell r="E17" t="str">
            <v>06.05.2000</v>
          </cell>
          <cell r="H17">
            <v>60</v>
          </cell>
          <cell r="O17" t="str">
            <v>DA</v>
          </cell>
        </row>
        <row r="18">
          <cell r="A18">
            <v>12</v>
          </cell>
          <cell r="B18" t="str">
            <v>KALENIĆ</v>
          </cell>
          <cell r="C18" t="str">
            <v>ANDREJ</v>
          </cell>
          <cell r="D18" t="str">
            <v>DRI</v>
          </cell>
          <cell r="E18" t="str">
            <v>09.02.2000</v>
          </cell>
          <cell r="H18">
            <v>61</v>
          </cell>
          <cell r="O18" t="str">
            <v>DA</v>
          </cell>
        </row>
        <row r="19">
          <cell r="A19">
            <v>13</v>
          </cell>
          <cell r="B19" t="str">
            <v>ĆIRKOVIĆ</v>
          </cell>
          <cell r="C19" t="str">
            <v>JOVAN</v>
          </cell>
          <cell r="D19" t="str">
            <v>HAR</v>
          </cell>
          <cell r="E19" t="str">
            <v>20.01.2001</v>
          </cell>
          <cell r="H19">
            <v>62</v>
          </cell>
          <cell r="O19" t="str">
            <v>DA</v>
          </cell>
        </row>
        <row r="20">
          <cell r="A20">
            <v>14</v>
          </cell>
          <cell r="B20" t="str">
            <v>DOBRIJEVIĆ</v>
          </cell>
          <cell r="C20" t="str">
            <v>IVAN</v>
          </cell>
          <cell r="D20" t="str">
            <v>MRD</v>
          </cell>
          <cell r="E20" t="str">
            <v>10.04.1999</v>
          </cell>
          <cell r="H20">
            <v>65</v>
          </cell>
          <cell r="O20" t="str">
            <v>DA</v>
          </cell>
        </row>
        <row r="21">
          <cell r="A21">
            <v>15</v>
          </cell>
          <cell r="B21" t="str">
            <v>STOJKOVIĆ</v>
          </cell>
          <cell r="C21" t="str">
            <v>JOVAN</v>
          </cell>
          <cell r="D21" t="str">
            <v>CZ</v>
          </cell>
          <cell r="E21" t="str">
            <v>01.06.1997</v>
          </cell>
          <cell r="H21">
            <v>71</v>
          </cell>
          <cell r="O21" t="str">
            <v>DA</v>
          </cell>
        </row>
        <row r="22">
          <cell r="A22">
            <v>16</v>
          </cell>
          <cell r="B22" t="str">
            <v>OBRADOVIĆ</v>
          </cell>
          <cell r="C22" t="str">
            <v>DAVID</v>
          </cell>
          <cell r="D22" t="str">
            <v>DJU</v>
          </cell>
          <cell r="E22" t="str">
            <v>17.05.2000</v>
          </cell>
          <cell r="H22">
            <v>75</v>
          </cell>
          <cell r="O22" t="str">
            <v>DA</v>
          </cell>
        </row>
        <row r="23">
          <cell r="A23">
            <v>17</v>
          </cell>
          <cell r="B23" t="str">
            <v>DORMOŠEV</v>
          </cell>
          <cell r="C23" t="str">
            <v>ALEKSANDAR</v>
          </cell>
          <cell r="D23" t="str">
            <v>HAJ</v>
          </cell>
          <cell r="E23" t="str">
            <v>29.09.1998</v>
          </cell>
          <cell r="H23">
            <v>77</v>
          </cell>
          <cell r="O23" t="str">
            <v>DA</v>
          </cell>
        </row>
        <row r="24">
          <cell r="A24">
            <v>18</v>
          </cell>
          <cell r="B24" t="str">
            <v>RADISAVLJEVIĆ</v>
          </cell>
          <cell r="C24" t="str">
            <v>SIMON</v>
          </cell>
          <cell r="D24" t="str">
            <v>CLA</v>
          </cell>
          <cell r="E24" t="str">
            <v>23.01.1992</v>
          </cell>
          <cell r="H24">
            <v>81</v>
          </cell>
          <cell r="O24" t="str">
            <v>DA</v>
          </cell>
        </row>
        <row r="25">
          <cell r="A25">
            <v>19</v>
          </cell>
          <cell r="B25" t="str">
            <v>OPANČINA</v>
          </cell>
          <cell r="C25" t="str">
            <v>ANDREJA</v>
          </cell>
          <cell r="D25" t="str">
            <v>DIN</v>
          </cell>
          <cell r="E25" t="str">
            <v>21.04.1994.</v>
          </cell>
          <cell r="H25">
            <v>91</v>
          </cell>
          <cell r="O25" t="str">
            <v>WC</v>
          </cell>
        </row>
        <row r="26">
          <cell r="A26">
            <v>20</v>
          </cell>
          <cell r="B26" t="str">
            <v>SPASOJEVIĆ</v>
          </cell>
          <cell r="C26" t="str">
            <v>STEFAN</v>
          </cell>
          <cell r="D26" t="str">
            <v>BAN</v>
          </cell>
          <cell r="E26" t="str">
            <v>24.03.2001</v>
          </cell>
          <cell r="H26">
            <v>98</v>
          </cell>
          <cell r="O26" t="str">
            <v>DA</v>
          </cell>
        </row>
        <row r="27">
          <cell r="A27">
            <v>21</v>
          </cell>
          <cell r="B27" t="str">
            <v>TODOROVIĆ</v>
          </cell>
          <cell r="C27" t="str">
            <v>UROŠ</v>
          </cell>
          <cell r="D27" t="str">
            <v>BAN</v>
          </cell>
          <cell r="E27" t="str">
            <v>21.03.2001</v>
          </cell>
          <cell r="H27">
            <v>126</v>
          </cell>
          <cell r="O27" t="str">
            <v>DA</v>
          </cell>
        </row>
        <row r="28">
          <cell r="A28">
            <v>22</v>
          </cell>
          <cell r="B28" t="str">
            <v>RADOVIĆ</v>
          </cell>
          <cell r="C28" t="str">
            <v>SAVA</v>
          </cell>
          <cell r="D28" t="str">
            <v>DRI</v>
          </cell>
          <cell r="E28" t="str">
            <v>16.06.2002</v>
          </cell>
          <cell r="H28">
            <v>127</v>
          </cell>
          <cell r="O28" t="str">
            <v>DA</v>
          </cell>
        </row>
        <row r="29">
          <cell r="A29">
            <v>23</v>
          </cell>
          <cell r="B29" t="str">
            <v>ANDREJIĆ</v>
          </cell>
          <cell r="C29" t="str">
            <v>ALEKSANDAR</v>
          </cell>
          <cell r="D29" t="str">
            <v>RUD</v>
          </cell>
          <cell r="E29" t="str">
            <v>04.05.1996</v>
          </cell>
          <cell r="H29">
            <v>138</v>
          </cell>
          <cell r="O29" t="str">
            <v>DA</v>
          </cell>
        </row>
        <row r="30">
          <cell r="A30">
            <v>24</v>
          </cell>
          <cell r="B30" t="str">
            <v>SANTRAČ</v>
          </cell>
          <cell r="C30" t="str">
            <v>ALEKSANDAR</v>
          </cell>
          <cell r="D30" t="str">
            <v>SAJ</v>
          </cell>
          <cell r="E30" t="str">
            <v>11.06.1996</v>
          </cell>
          <cell r="H30">
            <v>139</v>
          </cell>
          <cell r="O30" t="str">
            <v>DA</v>
          </cell>
        </row>
        <row r="31">
          <cell r="A31">
            <v>25</v>
          </cell>
          <cell r="B31" t="str">
            <v>ŠOBIĆ</v>
          </cell>
          <cell r="C31" t="str">
            <v>IVAN</v>
          </cell>
          <cell r="D31" t="str">
            <v>MO</v>
          </cell>
          <cell r="E31" t="str">
            <v>04.09.2001</v>
          </cell>
          <cell r="H31">
            <v>172</v>
          </cell>
          <cell r="O31" t="str">
            <v>DA</v>
          </cell>
        </row>
        <row r="32">
          <cell r="A32">
            <v>26</v>
          </cell>
          <cell r="B32" t="str">
            <v>BAJIĆ</v>
          </cell>
          <cell r="C32" t="str">
            <v>DIMITRIJE</v>
          </cell>
          <cell r="D32" t="str">
            <v>CZ</v>
          </cell>
          <cell r="E32" t="str">
            <v>03.07.2000</v>
          </cell>
          <cell r="H32">
            <v>174</v>
          </cell>
          <cell r="O32" t="str">
            <v>DA</v>
          </cell>
        </row>
        <row r="33">
          <cell r="A33">
            <v>27</v>
          </cell>
          <cell r="B33" t="str">
            <v>KORNEJČUK</v>
          </cell>
          <cell r="C33" t="str">
            <v>MARK</v>
          </cell>
          <cell r="D33" t="str">
            <v>BAN</v>
          </cell>
          <cell r="E33" t="str">
            <v>18.04.2001</v>
          </cell>
          <cell r="H33">
            <v>182</v>
          </cell>
          <cell r="O33" t="str">
            <v>DA</v>
          </cell>
        </row>
        <row r="34">
          <cell r="A34">
            <v>28</v>
          </cell>
          <cell r="B34" t="str">
            <v>DUBININ </v>
          </cell>
          <cell r="C34" t="str">
            <v>ALEXEY</v>
          </cell>
          <cell r="D34" t="str">
            <v>TIP</v>
          </cell>
          <cell r="E34" t="str">
            <v>04.12.1998.</v>
          </cell>
          <cell r="H34">
            <v>186</v>
          </cell>
          <cell r="O34" t="str">
            <v>WC</v>
          </cell>
        </row>
        <row r="35">
          <cell r="A35">
            <v>29</v>
          </cell>
          <cell r="B35" t="str">
            <v>ILIĆ</v>
          </cell>
          <cell r="C35" t="str">
            <v>MILAN</v>
          </cell>
          <cell r="D35" t="str">
            <v>RUD</v>
          </cell>
          <cell r="E35" t="str">
            <v>12.01.1977</v>
          </cell>
          <cell r="H35">
            <v>0</v>
          </cell>
          <cell r="O35" t="str">
            <v>DA</v>
          </cell>
        </row>
        <row r="36">
          <cell r="A36">
            <v>30</v>
          </cell>
          <cell r="B36" t="str">
            <v>GUBIJAN</v>
          </cell>
          <cell r="C36" t="str">
            <v>NIKOLA</v>
          </cell>
          <cell r="D36" t="str">
            <v>RUD</v>
          </cell>
          <cell r="E36" t="str">
            <v>26.05.1993</v>
          </cell>
          <cell r="H36">
            <v>0</v>
          </cell>
          <cell r="O36" t="str">
            <v>DA</v>
          </cell>
        </row>
        <row r="37">
          <cell r="A37">
            <v>31</v>
          </cell>
          <cell r="B37" t="str">
            <v>KITAYAMA</v>
          </cell>
          <cell r="C37" t="str">
            <v>TOMOYA</v>
          </cell>
          <cell r="O37" t="str">
            <v>WC</v>
          </cell>
        </row>
        <row r="38">
          <cell r="A38">
            <v>32</v>
          </cell>
          <cell r="B38" t="str">
            <v>BOGDANOVICH</v>
          </cell>
          <cell r="C38" t="str">
            <v>MAKSIM</v>
          </cell>
          <cell r="O38" t="str">
            <v>WC</v>
          </cell>
          <cell r="V38" t="str">
            <v>BOGDANOVICH MAKSIM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17" sqref="P17"/>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2" t="str">
        <f>'[1]PODEŠAVANJA-NE BRISATI'!$A$10</f>
        <v>11.11.2017.</v>
      </c>
      <c r="B4" s="142"/>
      <c r="C4" s="142"/>
      <c r="D4" s="17"/>
      <c r="E4" s="17"/>
      <c r="F4" s="17" t="str">
        <f>'[1]PODEŠAVANJA-NE BRISATI'!$C$10</f>
        <v>Beograd TK Master</v>
      </c>
      <c r="G4" s="18"/>
      <c r="H4" s="17"/>
      <c r="I4" s="19"/>
      <c r="J4" s="20" t="str">
        <f>'[1]PODEŠAVANJA-NE BRISATI'!$D$10</f>
        <v>II</v>
      </c>
      <c r="K4" s="19"/>
      <c r="L4" s="21" t="str">
        <f>'[1]PODEŠAVANJA-NE BRISATI'!$A$12</f>
        <v>seniori</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c r="C7" s="37" t="s">
        <v>18</v>
      </c>
      <c r="D7" s="38">
        <v>1</v>
      </c>
      <c r="E7" s="39" t="s">
        <v>19</v>
      </c>
      <c r="F7" s="39" t="s">
        <v>20</v>
      </c>
      <c r="G7" s="39"/>
      <c r="H7" s="39" t="s">
        <v>21</v>
      </c>
      <c r="I7" s="40"/>
      <c r="J7" s="41"/>
      <c r="K7" s="41"/>
      <c r="L7" s="41"/>
      <c r="M7" s="41"/>
      <c r="N7" s="42"/>
      <c r="O7" s="43"/>
      <c r="P7" s="44"/>
      <c r="Q7" s="45"/>
      <c r="R7" s="46"/>
      <c r="T7" s="48" t="e">
        <f>#REF!</f>
        <v>#REF!</v>
      </c>
      <c r="V7" s="48" t="str">
        <f>F$7&amp;" "&amp;E$7</f>
        <v>DJORDJE RADAN</v>
      </c>
    </row>
    <row r="8" spans="1:22" s="47" customFormat="1" ht="9" customHeight="1">
      <c r="A8" s="49"/>
      <c r="B8" s="50"/>
      <c r="C8" s="51"/>
      <c r="D8" s="52"/>
      <c r="E8" s="41"/>
      <c r="F8" s="41"/>
      <c r="G8" s="53"/>
      <c r="H8" s="54"/>
      <c r="I8" s="55"/>
      <c r="J8" s="141" t="s">
        <v>19</v>
      </c>
      <c r="K8" s="56"/>
      <c r="L8" s="41"/>
      <c r="M8" s="41"/>
      <c r="N8" s="42"/>
      <c r="O8" s="43"/>
      <c r="P8" s="44"/>
      <c r="Q8" s="45"/>
      <c r="R8" s="46"/>
      <c r="T8" s="57" t="e">
        <f>#REF!</f>
        <v>#REF!</v>
      </c>
      <c r="V8" s="57" t="str">
        <f>F$9&amp;" "&amp;E$9</f>
        <v>MAKSIM BOGDANOVICH</v>
      </c>
    </row>
    <row r="9" spans="1:22" s="47" customFormat="1" ht="9" customHeight="1">
      <c r="A9" s="49">
        <v>2</v>
      </c>
      <c r="B9" s="37" t="str">
        <f>IF($D9="","",VLOOKUP($D9,'[1]PRIPREMA DECACI GT'!$A$7:$P$38,15))</f>
        <v>WC</v>
      </c>
      <c r="C9" s="37">
        <f>IF($D9="","",VLOOKUP($D9,'[1]PRIPREMA DECACI GT'!$A$7:$P$38,16))</f>
        <v>0</v>
      </c>
      <c r="D9" s="38">
        <v>32</v>
      </c>
      <c r="E9" s="37" t="str">
        <f>UPPER(IF($D9="","",VLOOKUP($D9,'[1]PRIPREMA DECACI GT'!$A$7:$P$38,2)))</f>
        <v>BOGDANOVICH</v>
      </c>
      <c r="F9" s="37" t="str">
        <f>IF($D9="","",VLOOKUP($D9,'[1]PRIPREMA DECACI GT'!$A$7:$P$38,3))</f>
        <v>MAKSIM</v>
      </c>
      <c r="G9" s="37"/>
      <c r="H9" s="39">
        <f>IF($D9="","",VLOOKUP($D9,'[1]PRIPREMA DECACI GT'!$A$7:$P$38,4))</f>
        <v>0</v>
      </c>
      <c r="I9" s="58"/>
      <c r="J9" s="41" t="s">
        <v>48</v>
      </c>
      <c r="K9" s="59"/>
      <c r="L9" s="41"/>
      <c r="M9" s="41"/>
      <c r="N9" s="42"/>
      <c r="O9" s="43"/>
      <c r="P9" s="44"/>
      <c r="Q9" s="45"/>
      <c r="R9" s="46"/>
      <c r="T9" s="57" t="s">
        <v>22</v>
      </c>
      <c r="V9" s="57" t="str">
        <f>F$11&amp;" "&amp;E$11</f>
        <v>IGOR BANIĆEVIĆ</v>
      </c>
    </row>
    <row r="10" spans="1:22" s="47" customFormat="1" ht="9" customHeight="1">
      <c r="A10" s="49"/>
      <c r="B10" s="50"/>
      <c r="C10" s="51"/>
      <c r="D10" s="60"/>
      <c r="E10" s="61"/>
      <c r="F10" s="61"/>
      <c r="G10" s="62"/>
      <c r="H10" s="54"/>
      <c r="I10" s="63"/>
      <c r="J10" s="64" t="s">
        <v>23</v>
      </c>
      <c r="K10" s="65"/>
      <c r="L10" s="141" t="s">
        <v>19</v>
      </c>
      <c r="M10" s="66"/>
      <c r="N10" s="67"/>
      <c r="O10" s="67"/>
      <c r="P10" s="44"/>
      <c r="Q10" s="45"/>
      <c r="R10" s="46"/>
      <c r="T10" s="57" t="e">
        <f>#REF!</f>
        <v>#REF!</v>
      </c>
      <c r="V10" s="57" t="str">
        <f>F$13&amp;" "&amp;E$13</f>
        <v>UROŠ TODOROVIĆ</v>
      </c>
    </row>
    <row r="11" spans="1:22" s="47" customFormat="1" ht="9" customHeight="1">
      <c r="A11" s="49">
        <v>3</v>
      </c>
      <c r="B11" s="37" t="str">
        <f>IF($D11="","",VLOOKUP($D11,'[1]PRIPREMA DECACI GT'!$A$7:$P$38,15))</f>
        <v>DA</v>
      </c>
      <c r="C11" s="37">
        <f>IF($D11="","",VLOOKUP($D11,'[1]PRIPREMA DECACI GT'!$A$7:$P$38,16))</f>
        <v>0</v>
      </c>
      <c r="D11" s="38">
        <v>9</v>
      </c>
      <c r="E11" s="37" t="str">
        <f>UPPER(IF($D11="","",VLOOKUP($D11,'[1]PRIPREMA DECACI GT'!$A$7:$P$38,2)))</f>
        <v>BANIĆEVIĆ</v>
      </c>
      <c r="F11" s="37" t="str">
        <f>IF($D11="","",VLOOKUP($D11,'[1]PRIPREMA DECACI GT'!$A$7:$P$38,3))</f>
        <v>IGOR</v>
      </c>
      <c r="G11" s="37"/>
      <c r="H11" s="39" t="str">
        <f>IF($D11="","",VLOOKUP($D11,'[1]PRIPREMA DECACI GT'!$A$7:$P$38,4))</f>
        <v>ABO</v>
      </c>
      <c r="I11" s="40"/>
      <c r="J11" s="41"/>
      <c r="K11" s="68"/>
      <c r="L11" s="41" t="s">
        <v>78</v>
      </c>
      <c r="M11" s="69"/>
      <c r="N11" s="67"/>
      <c r="O11" s="67"/>
      <c r="P11" s="44"/>
      <c r="Q11" s="45"/>
      <c r="R11" s="46"/>
      <c r="T11" s="57" t="e">
        <f>#REF!</f>
        <v>#REF!</v>
      </c>
      <c r="V11" s="57" t="str">
        <f>F$15&amp;" "&amp;E$15</f>
        <v>NEMANJA TOŠIĆ</v>
      </c>
    </row>
    <row r="12" spans="1:22" s="47" customFormat="1" ht="9" customHeight="1">
      <c r="A12" s="49"/>
      <c r="B12" s="50"/>
      <c r="C12" s="51"/>
      <c r="D12" s="60"/>
      <c r="E12" s="61"/>
      <c r="F12" s="61"/>
      <c r="G12" s="62"/>
      <c r="H12" s="54"/>
      <c r="I12" s="55"/>
      <c r="J12" s="56" t="s">
        <v>49</v>
      </c>
      <c r="K12" s="70"/>
      <c r="L12" s="41"/>
      <c r="M12" s="69"/>
      <c r="N12" s="67"/>
      <c r="O12" s="67"/>
      <c r="P12" s="44"/>
      <c r="Q12" s="45"/>
      <c r="R12" s="46"/>
      <c r="T12" s="57" t="e">
        <f>#REF!</f>
        <v>#REF!</v>
      </c>
      <c r="V12" s="57" t="str">
        <f>F$17&amp;" "&amp;E$17</f>
        <v>SAVA RADOVIĆ</v>
      </c>
    </row>
    <row r="13" spans="1:22" s="47" customFormat="1" ht="9" customHeight="1">
      <c r="A13" s="49">
        <v>4</v>
      </c>
      <c r="B13" s="37" t="str">
        <f>IF($D13="","",VLOOKUP($D13,'[1]PRIPREMA DECACI GT'!$A$7:$P$38,15))</f>
        <v>DA</v>
      </c>
      <c r="C13" s="37">
        <f>IF($D13="","",VLOOKUP($D13,'[1]PRIPREMA DECACI GT'!$A$7:$P$38,16))</f>
        <v>0</v>
      </c>
      <c r="D13" s="38">
        <v>21</v>
      </c>
      <c r="E13" s="37" t="str">
        <f>UPPER(IF($D13="","",VLOOKUP($D13,'[1]PRIPREMA DECACI GT'!$A$7:$P$38,2)))</f>
        <v>TODOROVIĆ</v>
      </c>
      <c r="F13" s="37" t="str">
        <f>IF($D13="","",VLOOKUP($D13,'[1]PRIPREMA DECACI GT'!$A$7:$P$38,3))</f>
        <v>UROŠ</v>
      </c>
      <c r="G13" s="37"/>
      <c r="H13" s="39" t="str">
        <f>IF($D13="","",VLOOKUP($D13,'[1]PRIPREMA DECACI GT'!$A$7:$P$38,4))</f>
        <v>BAN</v>
      </c>
      <c r="I13" s="71"/>
      <c r="J13" s="41" t="s">
        <v>50</v>
      </c>
      <c r="K13" s="41"/>
      <c r="L13" s="41"/>
      <c r="M13" s="69"/>
      <c r="N13" s="67"/>
      <c r="O13" s="67"/>
      <c r="P13" s="44"/>
      <c r="Q13" s="45"/>
      <c r="R13" s="46"/>
      <c r="T13" s="57" t="e">
        <f>#REF!</f>
        <v>#REF!</v>
      </c>
      <c r="V13" s="57" t="str">
        <f>F$19&amp;" "&amp;E$19</f>
        <v>TOMOYA KITAYAMA</v>
      </c>
    </row>
    <row r="14" spans="1:22" s="47" customFormat="1" ht="9" customHeight="1">
      <c r="A14" s="49"/>
      <c r="B14" s="50"/>
      <c r="C14" s="51"/>
      <c r="D14" s="60"/>
      <c r="E14" s="61"/>
      <c r="F14" s="61"/>
      <c r="G14" s="62"/>
      <c r="H14" s="54"/>
      <c r="I14" s="63"/>
      <c r="J14" s="41"/>
      <c r="K14" s="41"/>
      <c r="L14" s="64" t="s">
        <v>23</v>
      </c>
      <c r="M14" s="65"/>
      <c r="N14" s="56" t="s">
        <v>51</v>
      </c>
      <c r="O14" s="66"/>
      <c r="P14" s="44"/>
      <c r="Q14" s="45"/>
      <c r="R14" s="46"/>
      <c r="T14" s="57" t="e">
        <f>#REF!</f>
        <v>#REF!</v>
      </c>
      <c r="V14" s="57" t="str">
        <f>F$21&amp;" "&amp;E$21</f>
        <v>VIKTOR STOJANOVIĆ</v>
      </c>
    </row>
    <row r="15" spans="1:22" s="47" customFormat="1" ht="9" customHeight="1">
      <c r="A15" s="49">
        <v>5</v>
      </c>
      <c r="B15" s="37" t="str">
        <f>IF($D15="","",VLOOKUP($D15,'[1]PRIPREMA DECACI GT'!$A$7:$P$38,15))</f>
        <v>DA</v>
      </c>
      <c r="C15" s="37">
        <f>IF($D15="","",VLOOKUP($D15,'[1]PRIPREMA DECACI GT'!$A$7:$P$38,16))</f>
        <v>0</v>
      </c>
      <c r="D15" s="38">
        <v>10</v>
      </c>
      <c r="E15" s="37" t="str">
        <f>UPPER(IF($D15="","",VLOOKUP($D15,'[1]PRIPREMA DECACI GT'!$A$7:$P$38,2)))</f>
        <v>TOŠIĆ</v>
      </c>
      <c r="F15" s="37" t="str">
        <f>IF($D15="","",VLOOKUP($D15,'[1]PRIPREMA DECACI GT'!$A$7:$P$38,3))</f>
        <v>NEMANJA</v>
      </c>
      <c r="G15" s="37"/>
      <c r="H15" s="39" t="str">
        <f>IF($D15="","",VLOOKUP($D15,'[1]PRIPREMA DECACI GT'!$A$7:$P$38,4))</f>
        <v>PUM</v>
      </c>
      <c r="I15" s="72"/>
      <c r="J15" s="41"/>
      <c r="K15" s="41"/>
      <c r="L15" s="41"/>
      <c r="M15" s="69"/>
      <c r="N15" s="41" t="s">
        <v>86</v>
      </c>
      <c r="O15" s="73"/>
      <c r="P15" s="42"/>
      <c r="Q15" s="43"/>
      <c r="R15" s="46"/>
      <c r="T15" s="57" t="e">
        <f>#REF!</f>
        <v>#REF!</v>
      </c>
      <c r="V15" s="57" t="str">
        <f>F$23&amp;" "&amp;E$23</f>
        <v>STEFAN SUVAJAC</v>
      </c>
    </row>
    <row r="16" spans="1:22" s="47" customFormat="1" ht="9" customHeight="1" thickBot="1">
      <c r="A16" s="49"/>
      <c r="B16" s="50"/>
      <c r="C16" s="51"/>
      <c r="D16" s="60"/>
      <c r="E16" s="61"/>
      <c r="F16" s="61"/>
      <c r="G16" s="62"/>
      <c r="H16" s="54"/>
      <c r="I16" s="55"/>
      <c r="J16" s="56" t="s">
        <v>51</v>
      </c>
      <c r="K16" s="56"/>
      <c r="L16" s="41"/>
      <c r="M16" s="69"/>
      <c r="N16" s="42"/>
      <c r="O16" s="73"/>
      <c r="P16" s="42"/>
      <c r="Q16" s="43"/>
      <c r="R16" s="46"/>
      <c r="T16" s="74" t="e">
        <f>#REF!</f>
        <v>#REF!</v>
      </c>
      <c r="V16" s="57" t="str">
        <f>F$25&amp;" "&amp;E$25</f>
        <v>BOGDAN JANIĆIJEVIĆ</v>
      </c>
    </row>
    <row r="17" spans="1:22" s="47" customFormat="1" ht="9" customHeight="1">
      <c r="A17" s="49">
        <v>6</v>
      </c>
      <c r="B17" s="37" t="str">
        <f>IF($D17="","",VLOOKUP($D17,'[1]PRIPREMA DECACI GT'!$A$7:$P$38,15))</f>
        <v>DA</v>
      </c>
      <c r="C17" s="37">
        <f>IF($D17="","",VLOOKUP($D17,'[1]PRIPREMA DECACI GT'!$A$7:$P$38,16))</f>
        <v>0</v>
      </c>
      <c r="D17" s="38">
        <v>22</v>
      </c>
      <c r="E17" s="37" t="str">
        <f>UPPER(IF($D17="","",VLOOKUP($D17,'[1]PRIPREMA DECACI GT'!$A$7:$P$38,2)))</f>
        <v>RADOVIĆ</v>
      </c>
      <c r="F17" s="37" t="str">
        <f>IF($D17="","",VLOOKUP($D17,'[1]PRIPREMA DECACI GT'!$A$7:$P$38,3))</f>
        <v>SAVA</v>
      </c>
      <c r="G17" s="37"/>
      <c r="H17" s="39" t="str">
        <f>IF($D17="","",VLOOKUP($D17,'[1]PRIPREMA DECACI GT'!$A$7:$P$38,4))</f>
        <v>DRI</v>
      </c>
      <c r="I17" s="58"/>
      <c r="J17" s="41" t="s">
        <v>52</v>
      </c>
      <c r="K17" s="59"/>
      <c r="L17" s="41"/>
      <c r="M17" s="69"/>
      <c r="N17" s="42"/>
      <c r="O17" s="73"/>
      <c r="P17" s="42"/>
      <c r="Q17" s="43"/>
      <c r="R17" s="46"/>
      <c r="V17" s="57" t="str">
        <f>F$27&amp;" "&amp;E$27</f>
        <v>ALEKSANDAR ANDREJIĆ</v>
      </c>
    </row>
    <row r="18" spans="1:22" s="47" customFormat="1" ht="9" customHeight="1">
      <c r="A18" s="49"/>
      <c r="B18" s="50"/>
      <c r="C18" s="51"/>
      <c r="D18" s="60"/>
      <c r="E18" s="61"/>
      <c r="F18" s="51"/>
      <c r="G18" s="62"/>
      <c r="H18" s="54"/>
      <c r="I18" s="63"/>
      <c r="J18" s="64" t="s">
        <v>23</v>
      </c>
      <c r="K18" s="65"/>
      <c r="L18" s="56" t="s">
        <v>51</v>
      </c>
      <c r="M18" s="75"/>
      <c r="N18" s="42"/>
      <c r="O18" s="73"/>
      <c r="P18" s="42"/>
      <c r="Q18" s="43"/>
      <c r="R18" s="46"/>
      <c r="V18" s="57" t="str">
        <f>F$29&amp;" "&amp;E$29</f>
        <v>ANDREJ KALENIĆ</v>
      </c>
    </row>
    <row r="19" spans="1:22" s="47" customFormat="1" ht="9" customHeight="1">
      <c r="A19" s="49">
        <v>7</v>
      </c>
      <c r="B19" s="37" t="str">
        <f>IF($D19="","",VLOOKUP($D19,'[1]PRIPREMA DECACI GT'!$A$7:$P$38,15))</f>
        <v>WC</v>
      </c>
      <c r="C19" s="37">
        <f>IF($D19="","",VLOOKUP($D19,'[1]PRIPREMA DECACI GT'!$A$7:$P$38,16))</f>
        <v>0</v>
      </c>
      <c r="D19" s="38">
        <v>31</v>
      </c>
      <c r="E19" s="37" t="str">
        <f>UPPER(IF($D19="","",VLOOKUP($D19,'[1]PRIPREMA DECACI GT'!$A$7:$P$38,2)))</f>
        <v>KITAYAMA</v>
      </c>
      <c r="F19" s="37" t="str">
        <f>IF($D19="","",VLOOKUP($D19,'[1]PRIPREMA DECACI GT'!$A$7:$P$38,3))</f>
        <v>TOMOYA</v>
      </c>
      <c r="G19" s="37"/>
      <c r="H19" s="39">
        <f>IF($D19="","",VLOOKUP($D19,'[1]PRIPREMA DECACI GT'!$A$7:$P$38,4))</f>
        <v>0</v>
      </c>
      <c r="I19" s="40"/>
      <c r="J19" s="41"/>
      <c r="K19" s="68"/>
      <c r="L19" s="41" t="s">
        <v>79</v>
      </c>
      <c r="M19" s="67"/>
      <c r="N19" s="42"/>
      <c r="O19" s="73"/>
      <c r="P19" s="42"/>
      <c r="Q19" s="43"/>
      <c r="R19" s="46"/>
      <c r="V19" s="57" t="str">
        <f>F$31&amp;" "&amp;E$31</f>
        <v>NIKOLA GUBIJAN</v>
      </c>
    </row>
    <row r="20" spans="1:22" s="47" customFormat="1" ht="9" customHeight="1">
      <c r="A20" s="49"/>
      <c r="B20" s="50"/>
      <c r="C20" s="51"/>
      <c r="D20" s="52"/>
      <c r="E20" s="51"/>
      <c r="F20" s="51"/>
      <c r="G20" s="62"/>
      <c r="H20" s="54"/>
      <c r="I20" s="55"/>
      <c r="J20" s="56" t="s">
        <v>53</v>
      </c>
      <c r="K20" s="70"/>
      <c r="L20" s="41"/>
      <c r="M20" s="67"/>
      <c r="N20" s="42"/>
      <c r="O20" s="73"/>
      <c r="P20" s="42"/>
      <c r="Q20" s="43"/>
      <c r="R20" s="46"/>
      <c r="V20" s="57" t="str">
        <f>F$33&amp;" "&amp;E$33</f>
        <v>IVAN DOBRIJEVIĆ</v>
      </c>
    </row>
    <row r="21" spans="1:22" s="47" customFormat="1" ht="9" customHeight="1">
      <c r="A21" s="36">
        <v>8</v>
      </c>
      <c r="B21" s="37" t="str">
        <f>IF($D21="","",VLOOKUP($D21,'[1]PRIPREMA DECACI GT'!$A$7:$P$38,15))</f>
        <v>DA</v>
      </c>
      <c r="C21" s="37" t="str">
        <f>IF($D21="","",VLOOKUP($D21,'[1]PRIPREMA DECACI GT'!$A$7:$P$38,16))</f>
        <v>6</v>
      </c>
      <c r="D21" s="38">
        <v>6</v>
      </c>
      <c r="E21" s="76" t="str">
        <f>UPPER(IF($D21="","",VLOOKUP($D21,'[1]PRIPREMA DECACI GT'!$A$7:$P$38,2)))</f>
        <v>STOJANOVIĆ</v>
      </c>
      <c r="F21" s="76" t="str">
        <f>IF($D21="","",VLOOKUP($D21,'[1]PRIPREMA DECACI GT'!$A$7:$P$38,3))</f>
        <v>VIKTOR</v>
      </c>
      <c r="G21" s="76"/>
      <c r="H21" s="39" t="str">
        <f>IF($D21="","",VLOOKUP($D21,'[1]PRIPREMA DECACI GT'!$A$7:$P$38,4))</f>
        <v>BAN</v>
      </c>
      <c r="I21" s="71"/>
      <c r="J21" s="41" t="s">
        <v>54</v>
      </c>
      <c r="K21" s="41"/>
      <c r="L21" s="41"/>
      <c r="M21" s="67"/>
      <c r="N21" s="42"/>
      <c r="O21" s="73"/>
      <c r="P21" s="42"/>
      <c r="Q21" s="43"/>
      <c r="R21" s="46"/>
      <c r="V21" s="57" t="str">
        <f>F$35&amp;" "&amp;E$35</f>
        <v>MILAN ILIĆ</v>
      </c>
    </row>
    <row r="22" spans="1:22" s="47" customFormat="1" ht="9" customHeight="1">
      <c r="A22" s="49"/>
      <c r="B22" s="50"/>
      <c r="C22" s="51"/>
      <c r="D22" s="52"/>
      <c r="E22" s="51"/>
      <c r="F22" s="51"/>
      <c r="G22" s="77"/>
      <c r="H22" s="54"/>
      <c r="I22" s="63"/>
      <c r="J22" s="41"/>
      <c r="K22" s="41"/>
      <c r="L22" s="41"/>
      <c r="M22" s="67"/>
      <c r="N22" s="64" t="s">
        <v>23</v>
      </c>
      <c r="O22" s="65"/>
      <c r="P22" s="56" t="s">
        <v>57</v>
      </c>
      <c r="Q22" s="78"/>
      <c r="R22" s="46"/>
      <c r="V22" s="57" t="str">
        <f>F$37&amp;" "&amp;E$37</f>
        <v>MIHAJLO DROBNJAKOVIĆ</v>
      </c>
    </row>
    <row r="23" spans="1:22" s="47" customFormat="1" ht="9" customHeight="1">
      <c r="A23" s="36">
        <v>9</v>
      </c>
      <c r="B23" s="37" t="str">
        <f>IF($D23="","",VLOOKUP($D23,'[1]PRIPREMA DECACI GT'!$A$7:$P$38,15))</f>
        <v>DA</v>
      </c>
      <c r="C23" s="37" t="str">
        <f>IF($D23="","",VLOOKUP($D23,'[1]PRIPREMA DECACI GT'!$A$7:$P$38,16))</f>
        <v>3</v>
      </c>
      <c r="D23" s="38">
        <v>3</v>
      </c>
      <c r="E23" s="76" t="str">
        <f>UPPER(IF($D23="","",VLOOKUP($D23,'[1]PRIPREMA DECACI GT'!$A$7:$P$38,2)))</f>
        <v>SUVAJAC</v>
      </c>
      <c r="F23" s="76" t="str">
        <f>IF($D23="","",VLOOKUP($D23,'[1]PRIPREMA DECACI GT'!$A$7:$P$38,3))</f>
        <v>STEFAN</v>
      </c>
      <c r="G23" s="76"/>
      <c r="H23" s="39" t="str">
        <f>IF($D23="","",VLOOKUP($D23,'[1]PRIPREMA DECACI GT'!$A$7:$P$38,4))</f>
        <v>DJU</v>
      </c>
      <c r="I23" s="40"/>
      <c r="J23" s="41"/>
      <c r="K23" s="41"/>
      <c r="L23" s="41"/>
      <c r="M23" s="67"/>
      <c r="N23" s="42"/>
      <c r="O23" s="73"/>
      <c r="P23" s="41" t="s">
        <v>90</v>
      </c>
      <c r="Q23" s="73"/>
      <c r="R23" s="46"/>
      <c r="V23" s="57" t="str">
        <f>F$39&amp;" "&amp;E$39</f>
        <v>NIKOLA PURIĆ</v>
      </c>
    </row>
    <row r="24" spans="1:22" s="47" customFormat="1" ht="9" customHeight="1">
      <c r="A24" s="49"/>
      <c r="B24" s="51"/>
      <c r="C24" s="51"/>
      <c r="D24" s="52"/>
      <c r="E24" s="51"/>
      <c r="F24" s="51"/>
      <c r="G24" s="62"/>
      <c r="H24" s="54"/>
      <c r="I24" s="55"/>
      <c r="J24" s="141" t="s">
        <v>55</v>
      </c>
      <c r="K24" s="56"/>
      <c r="L24" s="41"/>
      <c r="M24" s="67"/>
      <c r="N24" s="42"/>
      <c r="O24" s="73"/>
      <c r="P24" s="42"/>
      <c r="Q24" s="73"/>
      <c r="R24" s="46"/>
      <c r="V24" s="57" t="str">
        <f>F$41&amp;" "&amp;E$41</f>
        <v>JOVAN ĆIRKOVIĆ</v>
      </c>
    </row>
    <row r="25" spans="1:22" s="47" customFormat="1" ht="9" customHeight="1">
      <c r="A25" s="49">
        <v>10</v>
      </c>
      <c r="B25" s="37" t="str">
        <f>IF($D25="","",VLOOKUP($D25,'[1]PRIPREMA DECACI GT'!$A$7:$P$38,15))</f>
        <v>DA</v>
      </c>
      <c r="C25" s="37">
        <f>IF($D25="","",VLOOKUP($D25,'[1]PRIPREMA DECACI GT'!$A$7:$P$38,16))</f>
        <v>0</v>
      </c>
      <c r="D25" s="38">
        <v>11</v>
      </c>
      <c r="E25" s="37" t="str">
        <f>UPPER(IF($D25="","",VLOOKUP($D25,'[1]PRIPREMA DECACI GT'!$A$7:$P$38,2)))</f>
        <v>JANIĆIJEVIĆ</v>
      </c>
      <c r="F25" s="37" t="str">
        <f>IF($D25="","",VLOOKUP($D25,'[1]PRIPREMA DECACI GT'!$A$7:$P$38,3))</f>
        <v>BOGDAN</v>
      </c>
      <c r="G25" s="37"/>
      <c r="H25" s="39" t="str">
        <f>IF($D25="","",VLOOKUP($D25,'[1]PRIPREMA DECACI GT'!$A$7:$P$38,4))</f>
        <v>CZ</v>
      </c>
      <c r="I25" s="58"/>
      <c r="J25" s="41" t="s">
        <v>56</v>
      </c>
      <c r="K25" s="59"/>
      <c r="L25" s="41"/>
      <c r="M25" s="67"/>
      <c r="N25" s="42"/>
      <c r="O25" s="73"/>
      <c r="P25" s="42"/>
      <c r="Q25" s="73"/>
      <c r="R25" s="46"/>
      <c r="V25" s="57" t="str">
        <f>F$43&amp;" "&amp;E$43</f>
        <v>ALEKSANDAR SANTRAČ</v>
      </c>
    </row>
    <row r="26" spans="1:22" s="47" customFormat="1" ht="9" customHeight="1">
      <c r="A26" s="49"/>
      <c r="B26" s="50"/>
      <c r="C26" s="51"/>
      <c r="D26" s="60"/>
      <c r="E26" s="51"/>
      <c r="F26" s="51"/>
      <c r="G26" s="62"/>
      <c r="H26" s="54"/>
      <c r="I26" s="63"/>
      <c r="J26" s="64" t="s">
        <v>23</v>
      </c>
      <c r="K26" s="65"/>
      <c r="L26" s="56" t="s">
        <v>57</v>
      </c>
      <c r="M26" s="66"/>
      <c r="N26" s="42"/>
      <c r="O26" s="73"/>
      <c r="P26" s="42"/>
      <c r="Q26" s="73"/>
      <c r="R26" s="46"/>
      <c r="V26" s="57" t="str">
        <f>F$45&amp;" "&amp;E$45</f>
        <v>JOVAN STOJKOVIĆ</v>
      </c>
    </row>
    <row r="27" spans="1:22" s="47" customFormat="1" ht="9" customHeight="1">
      <c r="A27" s="49">
        <v>11</v>
      </c>
      <c r="B27" s="37" t="str">
        <f>IF($D27="","",VLOOKUP($D27,'[1]PRIPREMA DECACI GT'!$A$7:$P$38,15))</f>
        <v>DA</v>
      </c>
      <c r="C27" s="37">
        <f>IF($D27="","",VLOOKUP($D27,'[1]PRIPREMA DECACI GT'!$A$7:$P$38,16))</f>
        <v>0</v>
      </c>
      <c r="D27" s="38">
        <v>23</v>
      </c>
      <c r="E27" s="37" t="str">
        <f>UPPER(IF($D27="","",VLOOKUP($D27,'[1]PRIPREMA DECACI GT'!$A$7:$P$38,2)))</f>
        <v>ANDREJIĆ</v>
      </c>
      <c r="F27" s="37" t="str">
        <f>IF($D27="","",VLOOKUP($D27,'[1]PRIPREMA DECACI GT'!$A$7:$P$38,3))</f>
        <v>ALEKSANDAR</v>
      </c>
      <c r="G27" s="37"/>
      <c r="H27" s="39" t="str">
        <f>IF($D27="","",VLOOKUP($D27,'[1]PRIPREMA DECACI GT'!$A$7:$P$38,4))</f>
        <v>RUD</v>
      </c>
      <c r="I27" s="40"/>
      <c r="J27" s="41"/>
      <c r="K27" s="68"/>
      <c r="L27" s="41" t="s">
        <v>80</v>
      </c>
      <c r="M27" s="69"/>
      <c r="N27" s="42"/>
      <c r="O27" s="73"/>
      <c r="P27" s="42"/>
      <c r="Q27" s="73"/>
      <c r="R27" s="46"/>
      <c r="V27" s="57" t="str">
        <f>F$47&amp;" "&amp;E$47</f>
        <v>IVAN ŠOBIĆ</v>
      </c>
    </row>
    <row r="28" spans="1:22" s="47" customFormat="1" ht="9" customHeight="1">
      <c r="A28" s="36"/>
      <c r="B28" s="51"/>
      <c r="C28" s="51"/>
      <c r="D28" s="60"/>
      <c r="E28" s="51"/>
      <c r="F28" s="51"/>
      <c r="G28" s="62"/>
      <c r="H28" s="54"/>
      <c r="I28" s="55"/>
      <c r="J28" s="56" t="s">
        <v>57</v>
      </c>
      <c r="K28" s="70"/>
      <c r="L28" s="41"/>
      <c r="M28" s="69"/>
      <c r="N28" s="42"/>
      <c r="O28" s="73"/>
      <c r="P28" s="42"/>
      <c r="Q28" s="73"/>
      <c r="R28" s="46"/>
      <c r="V28" s="57" t="str">
        <f>F$49&amp;" "&amp;E$49</f>
        <v>DAVID OBRADOVIĆ</v>
      </c>
    </row>
    <row r="29" spans="1:22" s="47" customFormat="1" ht="9" customHeight="1">
      <c r="A29" s="49">
        <v>12</v>
      </c>
      <c r="B29" s="37" t="str">
        <f>IF($D29="","",VLOOKUP($D29,'[1]PRIPREMA DECACI GT'!$A$7:$P$38,15))</f>
        <v>DA</v>
      </c>
      <c r="C29" s="37">
        <f>IF($D29="","",VLOOKUP($D29,'[1]PRIPREMA DECACI GT'!$A$7:$P$38,16))</f>
        <v>0</v>
      </c>
      <c r="D29" s="38">
        <v>12</v>
      </c>
      <c r="E29" s="37" t="str">
        <f>UPPER(IF($D29="","",VLOOKUP($D29,'[1]PRIPREMA DECACI GT'!$A$7:$P$38,2)))</f>
        <v>KALENIĆ</v>
      </c>
      <c r="F29" s="37" t="str">
        <f>IF($D29="","",VLOOKUP($D29,'[1]PRIPREMA DECACI GT'!$A$7:$P$38,3))</f>
        <v>ANDREJ</v>
      </c>
      <c r="G29" s="37"/>
      <c r="H29" s="39" t="str">
        <f>IF($D29="","",VLOOKUP($D29,'[1]PRIPREMA DECACI GT'!$A$7:$P$38,4))</f>
        <v>DRI</v>
      </c>
      <c r="I29" s="71"/>
      <c r="J29" s="41" t="s">
        <v>58</v>
      </c>
      <c r="K29" s="41"/>
      <c r="L29" s="41"/>
      <c r="M29" s="69"/>
      <c r="N29" s="42"/>
      <c r="O29" s="73"/>
      <c r="P29" s="42"/>
      <c r="Q29" s="73"/>
      <c r="R29" s="46"/>
      <c r="V29" s="57" t="str">
        <f>F$51&amp;" "&amp;E$51</f>
        <v>DIMITRIJE BAJIĆ</v>
      </c>
    </row>
    <row r="30" spans="1:22" s="47" customFormat="1" ht="9" customHeight="1">
      <c r="A30" s="49"/>
      <c r="B30" s="51"/>
      <c r="C30" s="51"/>
      <c r="D30" s="60"/>
      <c r="E30" s="51"/>
      <c r="F30" s="51"/>
      <c r="G30" s="62"/>
      <c r="H30" s="54"/>
      <c r="I30" s="63"/>
      <c r="J30" s="41"/>
      <c r="K30" s="41"/>
      <c r="L30" s="64" t="s">
        <v>23</v>
      </c>
      <c r="M30" s="65"/>
      <c r="N30" s="56" t="s">
        <v>57</v>
      </c>
      <c r="O30" s="79"/>
      <c r="P30" s="42"/>
      <c r="Q30" s="73"/>
      <c r="R30" s="46"/>
      <c r="V30" s="57" t="str">
        <f>F$53&amp;" "&amp;E$53</f>
        <v>STEFAN DRAGOVIĆ</v>
      </c>
    </row>
    <row r="31" spans="1:22" s="47" customFormat="1" ht="9" customHeight="1">
      <c r="A31" s="49">
        <v>13</v>
      </c>
      <c r="B31" s="37" t="str">
        <f>IF($D31="","",VLOOKUP($D31,'[1]PRIPREMA DECACI GT'!$A$7:$P$38,15))</f>
        <v>DA</v>
      </c>
      <c r="C31" s="37">
        <f>IF($D31="","",VLOOKUP($D31,'[1]PRIPREMA DECACI GT'!$A$7:$P$38,16))</f>
        <v>0</v>
      </c>
      <c r="D31" s="38">
        <v>30</v>
      </c>
      <c r="E31" s="37" t="str">
        <f>UPPER(IF($D31="","",VLOOKUP($D31,'[1]PRIPREMA DECACI GT'!$A$7:$P$38,2)))</f>
        <v>GUBIJAN</v>
      </c>
      <c r="F31" s="37" t="str">
        <f>IF($D31="","",VLOOKUP($D31,'[1]PRIPREMA DECACI GT'!$A$7:$P$38,3))</f>
        <v>NIKOLA</v>
      </c>
      <c r="G31" s="37"/>
      <c r="H31" s="39" t="str">
        <f>IF($D31="","",VLOOKUP($D31,'[1]PRIPREMA DECACI GT'!$A$7:$P$38,4))</f>
        <v>RUD</v>
      </c>
      <c r="I31" s="72"/>
      <c r="J31" s="41"/>
      <c r="K31" s="41"/>
      <c r="L31" s="41"/>
      <c r="M31" s="69"/>
      <c r="N31" s="41" t="s">
        <v>87</v>
      </c>
      <c r="O31" s="43"/>
      <c r="P31" s="42"/>
      <c r="Q31" s="73"/>
      <c r="R31" s="46"/>
      <c r="V31" s="57" t="str">
        <f>F$55&amp;" "&amp;E$55</f>
        <v>ANDREJA PETROVIĆ</v>
      </c>
    </row>
    <row r="32" spans="1:22" s="47" customFormat="1" ht="9" customHeight="1">
      <c r="A32" s="49"/>
      <c r="B32" s="51"/>
      <c r="C32" s="51"/>
      <c r="D32" s="60"/>
      <c r="E32" s="51"/>
      <c r="F32" s="51"/>
      <c r="G32" s="62"/>
      <c r="H32" s="54"/>
      <c r="I32" s="55"/>
      <c r="J32" s="56" t="s">
        <v>59</v>
      </c>
      <c r="K32" s="56"/>
      <c r="L32" s="41"/>
      <c r="M32" s="69"/>
      <c r="N32" s="42"/>
      <c r="O32" s="43"/>
      <c r="P32" s="42"/>
      <c r="Q32" s="73"/>
      <c r="R32" s="46"/>
      <c r="V32" s="57" t="str">
        <f>F$57&amp;" "&amp;E$57</f>
        <v>ALEKSANDAR DORMOŠEV</v>
      </c>
    </row>
    <row r="33" spans="1:22" s="47" customFormat="1" ht="9" customHeight="1">
      <c r="A33" s="49">
        <v>14</v>
      </c>
      <c r="B33" s="37" t="str">
        <f>IF($D33="","",VLOOKUP($D33,'[1]PRIPREMA DECACI GT'!$A$7:$P$38,15))</f>
        <v>DA</v>
      </c>
      <c r="C33" s="37">
        <f>IF($D33="","",VLOOKUP($D33,'[1]PRIPREMA DECACI GT'!$A$7:$P$38,16))</f>
        <v>0</v>
      </c>
      <c r="D33" s="38">
        <v>14</v>
      </c>
      <c r="E33" s="37" t="str">
        <f>UPPER(IF($D33="","",VLOOKUP($D33,'[1]PRIPREMA DECACI GT'!$A$7:$P$38,2)))</f>
        <v>DOBRIJEVIĆ</v>
      </c>
      <c r="F33" s="37" t="str">
        <f>IF($D33="","",VLOOKUP($D33,'[1]PRIPREMA DECACI GT'!$A$7:$P$38,3))</f>
        <v>IVAN</v>
      </c>
      <c r="G33" s="37"/>
      <c r="H33" s="39" t="str">
        <f>IF($D33="","",VLOOKUP($D33,'[1]PRIPREMA DECACI GT'!$A$7:$P$38,4))</f>
        <v>MRD</v>
      </c>
      <c r="I33" s="58"/>
      <c r="J33" s="41" t="s">
        <v>60</v>
      </c>
      <c r="K33" s="59"/>
      <c r="L33" s="41"/>
      <c r="M33" s="69"/>
      <c r="N33" s="42"/>
      <c r="O33" s="43"/>
      <c r="P33" s="42"/>
      <c r="Q33" s="73"/>
      <c r="R33" s="46"/>
      <c r="V33" s="57" t="str">
        <f>F$59&amp;" "&amp;E$59</f>
        <v>MARK KORNEJČUK</v>
      </c>
    </row>
    <row r="34" spans="1:22" s="47" customFormat="1" ht="9" customHeight="1">
      <c r="A34" s="49"/>
      <c r="B34" s="50"/>
      <c r="C34" s="51"/>
      <c r="D34" s="60"/>
      <c r="E34" s="51"/>
      <c r="F34" s="51"/>
      <c r="G34" s="62"/>
      <c r="H34" s="54"/>
      <c r="I34" s="63"/>
      <c r="J34" s="64" t="s">
        <v>23</v>
      </c>
      <c r="K34" s="65"/>
      <c r="L34" s="56" t="s">
        <v>59</v>
      </c>
      <c r="M34" s="75"/>
      <c r="N34" s="42"/>
      <c r="O34" s="43"/>
      <c r="P34" s="42"/>
      <c r="Q34" s="73"/>
      <c r="R34" s="46"/>
      <c r="V34" s="57" t="str">
        <f>F$61&amp;" "&amp;E$61</f>
        <v>SIMON RADISAVLJEVIĆ</v>
      </c>
    </row>
    <row r="35" spans="1:22" s="47" customFormat="1" ht="9" customHeight="1">
      <c r="A35" s="49">
        <v>15</v>
      </c>
      <c r="B35" s="37" t="str">
        <f>IF($D35="","",VLOOKUP($D35,'[1]PRIPREMA DECACI GT'!$A$7:$P$38,15))</f>
        <v>DA</v>
      </c>
      <c r="C35" s="37">
        <f>IF($D35="","",VLOOKUP($D35,'[1]PRIPREMA DECACI GT'!$A$7:$P$38,16))</f>
        <v>0</v>
      </c>
      <c r="D35" s="38">
        <v>29</v>
      </c>
      <c r="E35" s="37" t="str">
        <f>UPPER(IF($D35="","",VLOOKUP($D35,'[1]PRIPREMA DECACI GT'!$A$7:$P$38,2)))</f>
        <v>ILIĆ</v>
      </c>
      <c r="F35" s="37" t="str">
        <f>IF($D35="","",VLOOKUP($D35,'[1]PRIPREMA DECACI GT'!$A$7:$P$38,3))</f>
        <v>MILAN</v>
      </c>
      <c r="G35" s="37"/>
      <c r="H35" s="39" t="str">
        <f>IF($D35="","",VLOOKUP($D35,'[1]PRIPREMA DECACI GT'!$A$7:$P$38,4))</f>
        <v>RUD</v>
      </c>
      <c r="I35" s="40"/>
      <c r="J35" s="41"/>
      <c r="K35" s="68"/>
      <c r="L35" s="41" t="s">
        <v>81</v>
      </c>
      <c r="M35" s="67"/>
      <c r="N35" s="42"/>
      <c r="O35" s="43"/>
      <c r="P35" s="42"/>
      <c r="Q35" s="73"/>
      <c r="R35" s="46"/>
      <c r="V35" s="57" t="str">
        <f>F$63&amp;" "&amp;E$63</f>
        <v>ANDREJA OPANČINA</v>
      </c>
    </row>
    <row r="36" spans="1:22" s="47" customFormat="1" ht="9" customHeight="1">
      <c r="A36" s="49"/>
      <c r="B36" s="50"/>
      <c r="C36" s="51"/>
      <c r="D36" s="52"/>
      <c r="E36" s="51"/>
      <c r="F36" s="51"/>
      <c r="G36" s="62"/>
      <c r="H36" s="54"/>
      <c r="I36" s="55"/>
      <c r="J36" s="141" t="s">
        <v>61</v>
      </c>
      <c r="K36" s="70"/>
      <c r="L36" s="41"/>
      <c r="M36" s="67"/>
      <c r="N36" s="42"/>
      <c r="O36" s="43"/>
      <c r="P36" s="42"/>
      <c r="Q36" s="73"/>
      <c r="R36" s="46"/>
      <c r="V36" s="57" t="str">
        <f>F$65&amp;" "&amp;E$65</f>
        <v>STEFAN SPASOJEVIĆ</v>
      </c>
    </row>
    <row r="37" spans="1:22" s="47" customFormat="1" ht="9" customHeight="1">
      <c r="A37" s="36">
        <v>16</v>
      </c>
      <c r="B37" s="37" t="str">
        <f>IF($D37="","",VLOOKUP($D37,'[1]PRIPREMA DECACI GT'!$A$7:$P$38,15))</f>
        <v>DA</v>
      </c>
      <c r="C37" s="37" t="str">
        <f>IF($D37="","",VLOOKUP($D37,'[1]PRIPREMA DECACI GT'!$A$7:$P$38,16))</f>
        <v>5</v>
      </c>
      <c r="D37" s="38">
        <v>5</v>
      </c>
      <c r="E37" s="76" t="str">
        <f>UPPER(IF($D37="","",VLOOKUP($D37,'[1]PRIPREMA DECACI GT'!$A$7:$P$38,2)))</f>
        <v>DROBNJAKOVIĆ</v>
      </c>
      <c r="F37" s="76" t="str">
        <f>IF($D37="","",VLOOKUP($D37,'[1]PRIPREMA DECACI GT'!$A$7:$P$38,3))</f>
        <v>MIHAJLO</v>
      </c>
      <c r="G37" s="76"/>
      <c r="H37" s="39" t="str">
        <f>IF($D37="","",VLOOKUP($D37,'[1]PRIPREMA DECACI GT'!$A$7:$P$38,4))</f>
        <v>CZ</v>
      </c>
      <c r="I37" s="71"/>
      <c r="J37" s="41" t="s">
        <v>62</v>
      </c>
      <c r="K37" s="41"/>
      <c r="L37" s="41"/>
      <c r="M37" s="67"/>
      <c r="N37" s="43"/>
      <c r="O37" s="43"/>
      <c r="P37" s="42"/>
      <c r="Q37" s="73"/>
      <c r="R37" s="46"/>
      <c r="V37" s="57" t="str">
        <f>F$67&amp;" "&amp;E$67</f>
        <v>ALEXEY DUBININ </v>
      </c>
    </row>
    <row r="38" spans="1:22" s="47" customFormat="1" ht="9" customHeight="1" thickBot="1">
      <c r="A38" s="49"/>
      <c r="B38" s="50"/>
      <c r="C38" s="51"/>
      <c r="D38" s="52"/>
      <c r="E38" s="51"/>
      <c r="F38" s="51"/>
      <c r="G38" s="62"/>
      <c r="H38" s="54"/>
      <c r="I38" s="63"/>
      <c r="J38" s="41"/>
      <c r="K38" s="41"/>
      <c r="L38" s="41"/>
      <c r="M38" s="67"/>
      <c r="N38" s="80" t="s">
        <v>24</v>
      </c>
      <c r="O38" s="81"/>
      <c r="P38" s="141" t="s">
        <v>69</v>
      </c>
      <c r="Q38" s="82"/>
      <c r="R38" s="46"/>
      <c r="V38" s="74" t="str">
        <f>F$69&amp;" "&amp;E$69</f>
        <v>MARKO PAVLOVIĆ</v>
      </c>
    </row>
    <row r="39" spans="1:18" s="47" customFormat="1" ht="9" customHeight="1">
      <c r="A39" s="36">
        <v>17</v>
      </c>
      <c r="B39" s="37" t="str">
        <f>IF($D39="","",VLOOKUP($D39,'[1]PRIPREMA DECACI GT'!$A$7:$P$38,15))</f>
        <v>DA</v>
      </c>
      <c r="C39" s="37" t="str">
        <f>IF($D39="","",VLOOKUP($D39,'[1]PRIPREMA DECACI GT'!$A$7:$P$38,16))</f>
        <v>7</v>
      </c>
      <c r="D39" s="38">
        <v>7</v>
      </c>
      <c r="E39" s="76" t="str">
        <f>UPPER(IF($D39="","",VLOOKUP($D39,'[1]PRIPREMA DECACI GT'!$A$7:$P$38,2)))</f>
        <v>PURIĆ</v>
      </c>
      <c r="F39" s="76" t="str">
        <f>IF($D39="","",VLOOKUP($D39,'[1]PRIPREMA DECACI GT'!$A$7:$P$38,3))</f>
        <v>NIKOLA</v>
      </c>
      <c r="G39" s="76"/>
      <c r="H39" s="39" t="str">
        <f>IF($D39="","",VLOOKUP($D39,'[1]PRIPREMA DECACI GT'!$A$7:$P$38,4))</f>
        <v>REK</v>
      </c>
      <c r="I39" s="40"/>
      <c r="J39" s="41"/>
      <c r="K39" s="41"/>
      <c r="L39" s="41"/>
      <c r="M39" s="67"/>
      <c r="N39" s="64" t="s">
        <v>23</v>
      </c>
      <c r="O39" s="83"/>
      <c r="P39" s="41" t="s">
        <v>92</v>
      </c>
      <c r="Q39" s="73"/>
      <c r="R39" s="46"/>
    </row>
    <row r="40" spans="1:18" s="47" customFormat="1" ht="9" customHeight="1">
      <c r="A40" s="49"/>
      <c r="B40" s="51"/>
      <c r="C40" s="51"/>
      <c r="D40" s="52"/>
      <c r="E40" s="51"/>
      <c r="F40" s="51"/>
      <c r="G40" s="62"/>
      <c r="H40" s="54"/>
      <c r="I40" s="55"/>
      <c r="J40" s="141" t="s">
        <v>63</v>
      </c>
      <c r="K40" s="56"/>
      <c r="L40" s="41"/>
      <c r="M40" s="67"/>
      <c r="N40" s="42"/>
      <c r="O40" s="43"/>
      <c r="P40" s="42"/>
      <c r="Q40" s="73"/>
      <c r="R40" s="46"/>
    </row>
    <row r="41" spans="1:18" s="47" customFormat="1" ht="9" customHeight="1">
      <c r="A41" s="49">
        <v>18</v>
      </c>
      <c r="B41" s="37" t="str">
        <f>IF($D41="","",VLOOKUP($D41,'[1]PRIPREMA DECACI GT'!$A$7:$P$38,15))</f>
        <v>DA</v>
      </c>
      <c r="C41" s="37">
        <f>IF($D41="","",VLOOKUP($D41,'[1]PRIPREMA DECACI GT'!$A$7:$P$38,16))</f>
        <v>0</v>
      </c>
      <c r="D41" s="38">
        <v>13</v>
      </c>
      <c r="E41" s="37" t="str">
        <f>UPPER(IF($D41="","",VLOOKUP($D41,'[1]PRIPREMA DECACI GT'!$A$7:$P$38,2)))</f>
        <v>ĆIRKOVIĆ</v>
      </c>
      <c r="F41" s="37" t="str">
        <f>IF($D41="","",VLOOKUP($D41,'[1]PRIPREMA DECACI GT'!$A$7:$P$38,3))</f>
        <v>JOVAN</v>
      </c>
      <c r="G41" s="37"/>
      <c r="H41" s="39" t="str">
        <f>IF($D41="","",VLOOKUP($D41,'[1]PRIPREMA DECACI GT'!$A$7:$P$38,4))</f>
        <v>HAR</v>
      </c>
      <c r="I41" s="58"/>
      <c r="J41" s="41" t="s">
        <v>64</v>
      </c>
      <c r="K41" s="59"/>
      <c r="L41" s="41"/>
      <c r="M41" s="67"/>
      <c r="N41" s="42"/>
      <c r="O41" s="43"/>
      <c r="P41" s="42"/>
      <c r="Q41" s="73"/>
      <c r="R41" s="46"/>
    </row>
    <row r="42" spans="1:18" s="47" customFormat="1" ht="9" customHeight="1">
      <c r="A42" s="49"/>
      <c r="B42" s="50"/>
      <c r="C42" s="51"/>
      <c r="D42" s="60"/>
      <c r="E42" s="51"/>
      <c r="F42" s="51"/>
      <c r="G42" s="62"/>
      <c r="H42" s="54"/>
      <c r="I42" s="63"/>
      <c r="J42" s="64" t="s">
        <v>23</v>
      </c>
      <c r="K42" s="65"/>
      <c r="L42" s="141" t="s">
        <v>63</v>
      </c>
      <c r="M42" s="66"/>
      <c r="N42" s="42"/>
      <c r="O42" s="43"/>
      <c r="P42" s="42"/>
      <c r="Q42" s="73"/>
      <c r="R42" s="46"/>
    </row>
    <row r="43" spans="1:18" s="47" customFormat="1" ht="9" customHeight="1">
      <c r="A43" s="49">
        <v>19</v>
      </c>
      <c r="B43" s="37" t="str">
        <f>IF($D43="","",VLOOKUP($D43,'[1]PRIPREMA DECACI GT'!$A$7:$P$38,15))</f>
        <v>DA</v>
      </c>
      <c r="C43" s="37">
        <f>IF($D43="","",VLOOKUP($D43,'[1]PRIPREMA DECACI GT'!$A$7:$P$38,16))</f>
        <v>0</v>
      </c>
      <c r="D43" s="38">
        <v>24</v>
      </c>
      <c r="E43" s="37" t="str">
        <f>UPPER(IF($D43="","",VLOOKUP($D43,'[1]PRIPREMA DECACI GT'!$A$7:$P$38,2)))</f>
        <v>SANTRAČ</v>
      </c>
      <c r="F43" s="37" t="str">
        <f>IF($D43="","",VLOOKUP($D43,'[1]PRIPREMA DECACI GT'!$A$7:$P$38,3))</f>
        <v>ALEKSANDAR</v>
      </c>
      <c r="G43" s="37"/>
      <c r="H43" s="39" t="str">
        <f>IF($D43="","",VLOOKUP($D43,'[1]PRIPREMA DECACI GT'!$A$7:$P$38,4))</f>
        <v>SAJ</v>
      </c>
      <c r="I43" s="40"/>
      <c r="J43" s="41"/>
      <c r="K43" s="68"/>
      <c r="L43" s="41" t="s">
        <v>82</v>
      </c>
      <c r="M43" s="69"/>
      <c r="N43" s="42"/>
      <c r="O43" s="43"/>
      <c r="P43" s="42"/>
      <c r="Q43" s="73"/>
      <c r="R43" s="46"/>
    </row>
    <row r="44" spans="1:18" s="47" customFormat="1" ht="9" customHeight="1">
      <c r="A44" s="49"/>
      <c r="B44" s="51"/>
      <c r="C44" s="51"/>
      <c r="D44" s="60"/>
      <c r="E44" s="51"/>
      <c r="F44" s="51"/>
      <c r="G44" s="62"/>
      <c r="H44" s="54"/>
      <c r="I44" s="55"/>
      <c r="J44" s="56" t="s">
        <v>65</v>
      </c>
      <c r="K44" s="70"/>
      <c r="L44" s="41"/>
      <c r="M44" s="69"/>
      <c r="N44" s="42"/>
      <c r="O44" s="43"/>
      <c r="P44" s="42"/>
      <c r="Q44" s="73"/>
      <c r="R44" s="46"/>
    </row>
    <row r="45" spans="1:18" s="47" customFormat="1" ht="9" customHeight="1">
      <c r="A45" s="49">
        <v>20</v>
      </c>
      <c r="B45" s="37" t="str">
        <f>IF($D45="","",VLOOKUP($D45,'[1]PRIPREMA DECACI GT'!$A$7:$P$38,15))</f>
        <v>DA</v>
      </c>
      <c r="C45" s="37">
        <f>IF($D45="","",VLOOKUP($D45,'[1]PRIPREMA DECACI GT'!$A$7:$P$38,16))</f>
        <v>0</v>
      </c>
      <c r="D45" s="38">
        <v>15</v>
      </c>
      <c r="E45" s="37" t="str">
        <f>UPPER(IF($D45="","",VLOOKUP($D45,'[1]PRIPREMA DECACI GT'!$A$7:$P$38,2)))</f>
        <v>STOJKOVIĆ</v>
      </c>
      <c r="F45" s="37" t="str">
        <f>IF($D45="","",VLOOKUP($D45,'[1]PRIPREMA DECACI GT'!$A$7:$P$38,3))</f>
        <v>JOVAN</v>
      </c>
      <c r="G45" s="37"/>
      <c r="H45" s="39" t="str">
        <f>IF($D45="","",VLOOKUP($D45,'[1]PRIPREMA DECACI GT'!$A$7:$P$38,4))</f>
        <v>CZ</v>
      </c>
      <c r="I45" s="71"/>
      <c r="J45" s="41" t="s">
        <v>66</v>
      </c>
      <c r="K45" s="41"/>
      <c r="L45" s="41"/>
      <c r="M45" s="69"/>
      <c r="N45" s="42"/>
      <c r="O45" s="43"/>
      <c r="P45" s="42"/>
      <c r="Q45" s="73"/>
      <c r="R45" s="46"/>
    </row>
    <row r="46" spans="1:18" s="47" customFormat="1" ht="9" customHeight="1">
      <c r="A46" s="49"/>
      <c r="B46" s="50"/>
      <c r="C46" s="51"/>
      <c r="D46" s="60"/>
      <c r="E46" s="51"/>
      <c r="F46" s="51"/>
      <c r="G46" s="62"/>
      <c r="H46" s="54"/>
      <c r="I46" s="63"/>
      <c r="J46" s="41"/>
      <c r="K46" s="41"/>
      <c r="L46" s="64" t="s">
        <v>23</v>
      </c>
      <c r="M46" s="65"/>
      <c r="N46" s="141" t="s">
        <v>69</v>
      </c>
      <c r="O46" s="78"/>
      <c r="P46" s="42"/>
      <c r="Q46" s="73"/>
      <c r="R46" s="46"/>
    </row>
    <row r="47" spans="1:18" s="47" customFormat="1" ht="9" customHeight="1">
      <c r="A47" s="49">
        <v>21</v>
      </c>
      <c r="B47" s="37" t="str">
        <f>IF($D47="","",VLOOKUP($D47,'[1]PRIPREMA DECACI GT'!$A$7:$P$38,15))</f>
        <v>DA</v>
      </c>
      <c r="C47" s="37">
        <f>IF($D47="","",VLOOKUP($D47,'[1]PRIPREMA DECACI GT'!$A$7:$P$38,16))</f>
        <v>0</v>
      </c>
      <c r="D47" s="38">
        <v>25</v>
      </c>
      <c r="E47" s="37" t="str">
        <f>UPPER(IF($D47="","",VLOOKUP($D47,'[1]PRIPREMA DECACI GT'!$A$7:$P$38,2)))</f>
        <v>ŠOBIĆ</v>
      </c>
      <c r="F47" s="37" t="str">
        <f>IF($D47="","",VLOOKUP($D47,'[1]PRIPREMA DECACI GT'!$A$7:$P$38,3))</f>
        <v>IVAN</v>
      </c>
      <c r="G47" s="37"/>
      <c r="H47" s="39" t="str">
        <f>IF($D47="","",VLOOKUP($D47,'[1]PRIPREMA DECACI GT'!$A$7:$P$38,4))</f>
        <v>MO</v>
      </c>
      <c r="I47" s="72"/>
      <c r="J47" s="41"/>
      <c r="K47" s="41"/>
      <c r="L47" s="41"/>
      <c r="M47" s="69"/>
      <c r="N47" s="41" t="s">
        <v>88</v>
      </c>
      <c r="O47" s="73"/>
      <c r="P47" s="42"/>
      <c r="Q47" s="73"/>
      <c r="R47" s="46"/>
    </row>
    <row r="48" spans="1:18" s="47" customFormat="1" ht="9" customHeight="1">
      <c r="A48" s="49"/>
      <c r="B48" s="50"/>
      <c r="C48" s="51"/>
      <c r="D48" s="60"/>
      <c r="E48" s="51"/>
      <c r="F48" s="51"/>
      <c r="G48" s="62"/>
      <c r="H48" s="54"/>
      <c r="I48" s="55"/>
      <c r="J48" s="56" t="s">
        <v>67</v>
      </c>
      <c r="K48" s="56"/>
      <c r="L48" s="41"/>
      <c r="M48" s="69"/>
      <c r="N48" s="42"/>
      <c r="O48" s="73"/>
      <c r="P48" s="42"/>
      <c r="Q48" s="73"/>
      <c r="R48" s="46"/>
    </row>
    <row r="49" spans="1:18" s="47" customFormat="1" ht="9" customHeight="1">
      <c r="A49" s="49">
        <v>22</v>
      </c>
      <c r="B49" s="37" t="str">
        <f>IF($D49="","",VLOOKUP($D49,'[1]PRIPREMA DECACI GT'!$A$7:$P$38,15))</f>
        <v>DA</v>
      </c>
      <c r="C49" s="37">
        <f>IF($D49="","",VLOOKUP($D49,'[1]PRIPREMA DECACI GT'!$A$7:$P$38,16))</f>
        <v>0</v>
      </c>
      <c r="D49" s="38">
        <v>16</v>
      </c>
      <c r="E49" s="37" t="str">
        <f>UPPER(IF($D49="","",VLOOKUP($D49,'[1]PRIPREMA DECACI GT'!$A$7:$P$38,2)))</f>
        <v>OBRADOVIĆ</v>
      </c>
      <c r="F49" s="37" t="str">
        <f>IF($D49="","",VLOOKUP($D49,'[1]PRIPREMA DECACI GT'!$A$7:$P$38,3))</f>
        <v>DAVID</v>
      </c>
      <c r="G49" s="37"/>
      <c r="H49" s="39" t="str">
        <f>IF($D49="","",VLOOKUP($D49,'[1]PRIPREMA DECACI GT'!$A$7:$P$38,4))</f>
        <v>DJU</v>
      </c>
      <c r="I49" s="58"/>
      <c r="J49" s="41" t="s">
        <v>68</v>
      </c>
      <c r="K49" s="59"/>
      <c r="L49" s="41"/>
      <c r="M49" s="69"/>
      <c r="N49" s="42"/>
      <c r="O49" s="73"/>
      <c r="P49" s="42"/>
      <c r="Q49" s="73"/>
      <c r="R49" s="46"/>
    </row>
    <row r="50" spans="1:18" s="47" customFormat="1" ht="9" customHeight="1">
      <c r="A50" s="49"/>
      <c r="B50" s="50"/>
      <c r="C50" s="51"/>
      <c r="D50" s="60"/>
      <c r="E50" s="51"/>
      <c r="F50" s="51"/>
      <c r="G50" s="62"/>
      <c r="H50" s="54"/>
      <c r="I50" s="63"/>
      <c r="J50" s="64" t="s">
        <v>23</v>
      </c>
      <c r="K50" s="65"/>
      <c r="L50" s="141" t="s">
        <v>69</v>
      </c>
      <c r="M50" s="75"/>
      <c r="N50" s="42"/>
      <c r="O50" s="73"/>
      <c r="P50" s="42"/>
      <c r="Q50" s="73"/>
      <c r="R50" s="46"/>
    </row>
    <row r="51" spans="1:18" s="47" customFormat="1" ht="9" customHeight="1">
      <c r="A51" s="49">
        <v>23</v>
      </c>
      <c r="B51" s="37" t="str">
        <f>IF($D51="","",VLOOKUP($D51,'[1]PRIPREMA DECACI GT'!$A$7:$P$38,15))</f>
        <v>DA</v>
      </c>
      <c r="C51" s="37">
        <f>IF($D51="","",VLOOKUP($D51,'[1]PRIPREMA DECACI GT'!$A$7:$P$38,16))</f>
        <v>0</v>
      </c>
      <c r="D51" s="38">
        <v>26</v>
      </c>
      <c r="E51" s="37" t="str">
        <f>UPPER(IF($D51="","",VLOOKUP($D51,'[1]PRIPREMA DECACI GT'!$A$7:$P$38,2)))</f>
        <v>BAJIĆ</v>
      </c>
      <c r="F51" s="37" t="str">
        <f>IF($D51="","",VLOOKUP($D51,'[1]PRIPREMA DECACI GT'!$A$7:$P$38,3))</f>
        <v>DIMITRIJE</v>
      </c>
      <c r="G51" s="37"/>
      <c r="H51" s="39" t="str">
        <f>IF($D51="","",VLOOKUP($D51,'[1]PRIPREMA DECACI GT'!$A$7:$P$38,4))</f>
        <v>CZ</v>
      </c>
      <c r="I51" s="40"/>
      <c r="J51" s="41"/>
      <c r="K51" s="68"/>
      <c r="L51" s="41" t="s">
        <v>83</v>
      </c>
      <c r="M51" s="67"/>
      <c r="N51" s="42"/>
      <c r="O51" s="73"/>
      <c r="P51" s="42"/>
      <c r="Q51" s="73"/>
      <c r="R51" s="46"/>
    </row>
    <row r="52" spans="1:18" s="47" customFormat="1" ht="9" customHeight="1">
      <c r="A52" s="49"/>
      <c r="B52" s="50"/>
      <c r="C52" s="51"/>
      <c r="D52" s="52"/>
      <c r="E52" s="51"/>
      <c r="F52" s="51"/>
      <c r="G52" s="62"/>
      <c r="H52" s="54"/>
      <c r="I52" s="55"/>
      <c r="J52" s="141" t="s">
        <v>69</v>
      </c>
      <c r="K52" s="70"/>
      <c r="L52" s="41"/>
      <c r="M52" s="67"/>
      <c r="N52" s="42"/>
      <c r="O52" s="73"/>
      <c r="P52" s="42"/>
      <c r="Q52" s="73"/>
      <c r="R52" s="46"/>
    </row>
    <row r="53" spans="1:18" s="47" customFormat="1" ht="9" customHeight="1">
      <c r="A53" s="36">
        <v>24</v>
      </c>
      <c r="B53" s="37" t="str">
        <f>IF($D53="","",VLOOKUP($D53,'[1]PRIPREMA DECACI GT'!$A$7:$P$38,15))</f>
        <v>DA</v>
      </c>
      <c r="C53" s="37" t="str">
        <f>IF($D53="","",VLOOKUP($D53,'[1]PRIPREMA DECACI GT'!$A$7:$P$38,16))</f>
        <v>4</v>
      </c>
      <c r="D53" s="38">
        <v>4</v>
      </c>
      <c r="E53" s="76" t="str">
        <f>UPPER(IF($D53="","",VLOOKUP($D53,'[1]PRIPREMA DECACI GT'!$A$7:$P$38,2)))</f>
        <v>DRAGOVIĆ</v>
      </c>
      <c r="F53" s="76" t="str">
        <f>IF($D53="","",VLOOKUP($D53,'[1]PRIPREMA DECACI GT'!$A$7:$P$38,3))</f>
        <v>STEFAN</v>
      </c>
      <c r="G53" s="76"/>
      <c r="H53" s="39" t="str">
        <f>IF($D53="","",VLOOKUP($D53,'[1]PRIPREMA DECACI GT'!$A$7:$P$38,4))</f>
        <v>TIP</v>
      </c>
      <c r="I53" s="71"/>
      <c r="J53" s="41" t="s">
        <v>70</v>
      </c>
      <c r="K53" s="41"/>
      <c r="L53" s="41"/>
      <c r="M53" s="67"/>
      <c r="N53" s="42"/>
      <c r="O53" s="73"/>
      <c r="P53" s="42"/>
      <c r="Q53" s="73"/>
      <c r="R53" s="46"/>
    </row>
    <row r="54" spans="1:18" s="47" customFormat="1" ht="9" customHeight="1">
      <c r="A54" s="49"/>
      <c r="B54" s="50"/>
      <c r="C54" s="51"/>
      <c r="D54" s="52"/>
      <c r="E54" s="51"/>
      <c r="F54" s="51"/>
      <c r="G54" s="77"/>
      <c r="H54" s="54"/>
      <c r="I54" s="63"/>
      <c r="J54" s="41"/>
      <c r="K54" s="41"/>
      <c r="L54" s="41"/>
      <c r="M54" s="67"/>
      <c r="N54" s="64" t="s">
        <v>23</v>
      </c>
      <c r="O54" s="65"/>
      <c r="P54" s="141" t="s">
        <v>69</v>
      </c>
      <c r="Q54" s="79"/>
      <c r="R54" s="46"/>
    </row>
    <row r="55" spans="1:18" s="47" customFormat="1" ht="9" customHeight="1">
      <c r="A55" s="36">
        <v>25</v>
      </c>
      <c r="B55" s="37" t="str">
        <f>IF($D55="","",VLOOKUP($D55,'[1]PRIPREMA DECACI GT'!$A$7:$P$38,15))</f>
        <v>DA</v>
      </c>
      <c r="C55" s="37" t="str">
        <f>IF($D55="","",VLOOKUP($D55,'[1]PRIPREMA DECACI GT'!$A$7:$P$38,16))</f>
        <v>8</v>
      </c>
      <c r="D55" s="38">
        <v>8</v>
      </c>
      <c r="E55" s="76" t="str">
        <f>UPPER(IF($D55="","",VLOOKUP($D55,'[1]PRIPREMA DECACI GT'!$A$7:$P$38,2)))</f>
        <v>PETROVIĆ</v>
      </c>
      <c r="F55" s="76" t="str">
        <f>IF($D55="","",VLOOKUP($D55,'[1]PRIPREMA DECACI GT'!$A$7:$P$38,3))</f>
        <v>ANDREJA</v>
      </c>
      <c r="G55" s="76"/>
      <c r="H55" s="39" t="str">
        <f>IF($D55="","",VLOOKUP($D55,'[1]PRIPREMA DECACI GT'!$A$7:$P$38,4))</f>
        <v>AGR</v>
      </c>
      <c r="I55" s="40"/>
      <c r="J55" s="41"/>
      <c r="K55" s="41"/>
      <c r="L55" s="41"/>
      <c r="M55" s="67"/>
      <c r="N55" s="42"/>
      <c r="O55" s="73"/>
      <c r="P55" s="41" t="s">
        <v>91</v>
      </c>
      <c r="Q55" s="43"/>
      <c r="R55" s="46"/>
    </row>
    <row r="56" spans="1:18" s="47" customFormat="1" ht="9" customHeight="1">
      <c r="A56" s="49"/>
      <c r="B56" s="50"/>
      <c r="C56" s="51"/>
      <c r="D56" s="52"/>
      <c r="E56" s="51"/>
      <c r="F56" s="51"/>
      <c r="G56" s="62"/>
      <c r="H56" s="54"/>
      <c r="I56" s="55"/>
      <c r="J56" s="141" t="s">
        <v>71</v>
      </c>
      <c r="K56" s="56"/>
      <c r="L56" s="41"/>
      <c r="M56" s="67"/>
      <c r="N56" s="42"/>
      <c r="O56" s="73"/>
      <c r="P56" s="42"/>
      <c r="Q56" s="43"/>
      <c r="R56" s="46"/>
    </row>
    <row r="57" spans="1:18" s="47" customFormat="1" ht="9" customHeight="1">
      <c r="A57" s="49">
        <v>26</v>
      </c>
      <c r="B57" s="37" t="str">
        <f>IF($D57="","",VLOOKUP($D57,'[1]PRIPREMA DECACI GT'!$A$7:$P$38,15))</f>
        <v>DA</v>
      </c>
      <c r="C57" s="37">
        <f>IF($D57="","",VLOOKUP($D57,'[1]PRIPREMA DECACI GT'!$A$7:$P$38,16))</f>
        <v>0</v>
      </c>
      <c r="D57" s="38">
        <v>17</v>
      </c>
      <c r="E57" s="37" t="str">
        <f>UPPER(IF($D57="","",VLOOKUP($D57,'[1]PRIPREMA DECACI GT'!$A$7:$P$38,2)))</f>
        <v>DORMOŠEV</v>
      </c>
      <c r="F57" s="37" t="str">
        <f>IF($D57="","",VLOOKUP($D57,'[1]PRIPREMA DECACI GT'!$A$7:$P$38,3))</f>
        <v>ALEKSANDAR</v>
      </c>
      <c r="G57" s="37"/>
      <c r="H57" s="39" t="str">
        <f>IF($D57="","",VLOOKUP($D57,'[1]PRIPREMA DECACI GT'!$A$7:$P$38,4))</f>
        <v>HAJ</v>
      </c>
      <c r="I57" s="58"/>
      <c r="J57" s="41" t="s">
        <v>72</v>
      </c>
      <c r="K57" s="59"/>
      <c r="L57" s="41"/>
      <c r="M57" s="67"/>
      <c r="N57" s="42"/>
      <c r="O57" s="73"/>
      <c r="P57" s="42"/>
      <c r="Q57" s="43"/>
      <c r="R57" s="46"/>
    </row>
    <row r="58" spans="1:18" s="47" customFormat="1" ht="9" customHeight="1">
      <c r="A58" s="49"/>
      <c r="B58" s="50"/>
      <c r="C58" s="51"/>
      <c r="D58" s="60"/>
      <c r="E58" s="51"/>
      <c r="F58" s="51"/>
      <c r="G58" s="62"/>
      <c r="H58" s="54"/>
      <c r="I58" s="63"/>
      <c r="J58" s="64" t="s">
        <v>23</v>
      </c>
      <c r="K58" s="65"/>
      <c r="L58" s="141" t="s">
        <v>71</v>
      </c>
      <c r="M58" s="66"/>
      <c r="N58" s="42"/>
      <c r="O58" s="73"/>
      <c r="P58" s="42"/>
      <c r="Q58" s="43"/>
      <c r="R58" s="46"/>
    </row>
    <row r="59" spans="1:18" s="47" customFormat="1" ht="9" customHeight="1">
      <c r="A59" s="49">
        <v>27</v>
      </c>
      <c r="B59" s="37" t="str">
        <f>IF($D59="","",VLOOKUP($D59,'[1]PRIPREMA DECACI GT'!$A$7:$P$38,15))</f>
        <v>DA</v>
      </c>
      <c r="C59" s="37">
        <f>IF($D59="","",VLOOKUP($D59,'[1]PRIPREMA DECACI GT'!$A$7:$P$38,16))</f>
        <v>0</v>
      </c>
      <c r="D59" s="38">
        <v>27</v>
      </c>
      <c r="E59" s="37" t="str">
        <f>UPPER(IF($D59="","",VLOOKUP($D59,'[1]PRIPREMA DECACI GT'!$A$7:$P$38,2)))</f>
        <v>KORNEJČUK</v>
      </c>
      <c r="F59" s="37" t="str">
        <f>IF($D59="","",VLOOKUP($D59,'[1]PRIPREMA DECACI GT'!$A$7:$P$38,3))</f>
        <v>MARK</v>
      </c>
      <c r="G59" s="37"/>
      <c r="H59" s="39" t="str">
        <f>IF($D59="","",VLOOKUP($D59,'[1]PRIPREMA DECACI GT'!$A$7:$P$38,4))</f>
        <v>BAN</v>
      </c>
      <c r="I59" s="40"/>
      <c r="J59" s="41"/>
      <c r="K59" s="68"/>
      <c r="L59" s="41" t="s">
        <v>84</v>
      </c>
      <c r="M59" s="69"/>
      <c r="N59" s="42"/>
      <c r="O59" s="73"/>
      <c r="P59" s="42"/>
      <c r="Q59" s="43"/>
      <c r="R59" s="84"/>
    </row>
    <row r="60" spans="1:18" s="47" customFormat="1" ht="9" customHeight="1">
      <c r="A60" s="49"/>
      <c r="B60" s="51"/>
      <c r="C60" s="51"/>
      <c r="D60" s="60"/>
      <c r="E60" s="51"/>
      <c r="F60" s="51"/>
      <c r="G60" s="62"/>
      <c r="H60" s="54"/>
      <c r="I60" s="55"/>
      <c r="J60" s="56" t="s">
        <v>73</v>
      </c>
      <c r="K60" s="70"/>
      <c r="L60" s="41"/>
      <c r="M60" s="69"/>
      <c r="N60" s="42"/>
      <c r="O60" s="73"/>
      <c r="P60" s="42"/>
      <c r="Q60" s="43"/>
      <c r="R60" s="46"/>
    </row>
    <row r="61" spans="1:18" s="47" customFormat="1" ht="9" customHeight="1">
      <c r="A61" s="49">
        <v>28</v>
      </c>
      <c r="B61" s="37" t="str">
        <f>IF($D61="","",VLOOKUP($D61,'[1]PRIPREMA DECACI GT'!$A$7:$P$38,15))</f>
        <v>DA</v>
      </c>
      <c r="C61" s="37">
        <f>IF($D61="","",VLOOKUP($D61,'[1]PRIPREMA DECACI GT'!$A$7:$P$38,16))</f>
        <v>0</v>
      </c>
      <c r="D61" s="38">
        <v>18</v>
      </c>
      <c r="E61" s="37" t="str">
        <f>UPPER(IF($D61="","",VLOOKUP($D61,'[1]PRIPREMA DECACI GT'!$A$7:$P$38,2)))</f>
        <v>RADISAVLJEVIĆ</v>
      </c>
      <c r="F61" s="37" t="str">
        <f>IF($D61="","",VLOOKUP($D61,'[1]PRIPREMA DECACI GT'!$A$7:$P$38,3))</f>
        <v>SIMON</v>
      </c>
      <c r="G61" s="37"/>
      <c r="H61" s="39" t="str">
        <f>IF($D61="","",VLOOKUP($D61,'[1]PRIPREMA DECACI GT'!$A$7:$P$38,4))</f>
        <v>CLA</v>
      </c>
      <c r="I61" s="71"/>
      <c r="J61" s="41" t="s">
        <v>72</v>
      </c>
      <c r="K61" s="41"/>
      <c r="L61" s="41"/>
      <c r="M61" s="69"/>
      <c r="N61" s="42"/>
      <c r="O61" s="73"/>
      <c r="P61" s="42"/>
      <c r="Q61" s="43"/>
      <c r="R61" s="46"/>
    </row>
    <row r="62" spans="1:18" s="47" customFormat="1" ht="9" customHeight="1">
      <c r="A62" s="49"/>
      <c r="B62" s="50"/>
      <c r="C62" s="51"/>
      <c r="D62" s="60"/>
      <c r="E62" s="51"/>
      <c r="F62" s="51"/>
      <c r="G62" s="62"/>
      <c r="H62" s="54"/>
      <c r="I62" s="63"/>
      <c r="J62" s="41"/>
      <c r="K62" s="41"/>
      <c r="L62" s="64" t="s">
        <v>23</v>
      </c>
      <c r="M62" s="65"/>
      <c r="N62" s="141" t="s">
        <v>71</v>
      </c>
      <c r="O62" s="79"/>
      <c r="P62" s="42"/>
      <c r="Q62" s="43"/>
      <c r="R62" s="46"/>
    </row>
    <row r="63" spans="1:18" s="47" customFormat="1" ht="9" customHeight="1">
      <c r="A63" s="49">
        <v>29</v>
      </c>
      <c r="B63" s="37" t="str">
        <f>IF($D63="","",VLOOKUP($D63,'[1]PRIPREMA DECACI GT'!$A$7:$P$38,15))</f>
        <v>WC</v>
      </c>
      <c r="C63" s="37">
        <f>IF($D63="","",VLOOKUP($D63,'[1]PRIPREMA DECACI GT'!$A$7:$P$38,16))</f>
        <v>0</v>
      </c>
      <c r="D63" s="38">
        <v>19</v>
      </c>
      <c r="E63" s="37" t="str">
        <f>UPPER(IF($D63="","",VLOOKUP($D63,'[1]PRIPREMA DECACI GT'!$A$7:$P$38,2)))</f>
        <v>OPANČINA</v>
      </c>
      <c r="F63" s="37" t="str">
        <f>IF($D63="","",VLOOKUP($D63,'[1]PRIPREMA DECACI GT'!$A$7:$P$38,3))</f>
        <v>ANDREJA</v>
      </c>
      <c r="G63" s="37"/>
      <c r="H63" s="39" t="str">
        <f>IF($D63="","",VLOOKUP($D63,'[1]PRIPREMA DECACI GT'!$A$7:$P$38,4))</f>
        <v>DIN</v>
      </c>
      <c r="I63" s="72"/>
      <c r="J63" s="41"/>
      <c r="K63" s="41"/>
      <c r="L63" s="41"/>
      <c r="M63" s="69"/>
      <c r="N63" s="41" t="s">
        <v>89</v>
      </c>
      <c r="O63" s="67"/>
      <c r="P63" s="44"/>
      <c r="Q63" s="45"/>
      <c r="R63" s="46"/>
    </row>
    <row r="64" spans="1:18" s="47" customFormat="1" ht="9" customHeight="1">
      <c r="A64" s="49"/>
      <c r="B64" s="50"/>
      <c r="C64" s="51"/>
      <c r="D64" s="60"/>
      <c r="E64" s="51"/>
      <c r="F64" s="51"/>
      <c r="G64" s="62"/>
      <c r="H64" s="54"/>
      <c r="I64" s="55"/>
      <c r="J64" s="56" t="s">
        <v>74</v>
      </c>
      <c r="K64" s="56"/>
      <c r="L64" s="41"/>
      <c r="M64" s="69"/>
      <c r="N64" s="67"/>
      <c r="O64" s="67"/>
      <c r="P64" s="44"/>
      <c r="Q64" s="45"/>
      <c r="R64" s="46"/>
    </row>
    <row r="65" spans="1:18" s="47" customFormat="1" ht="9" customHeight="1">
      <c r="A65" s="49">
        <v>30</v>
      </c>
      <c r="B65" s="37" t="str">
        <f>IF($D65="","",VLOOKUP($D65,'[1]PRIPREMA DECACI GT'!$A$7:$P$38,15))</f>
        <v>DA</v>
      </c>
      <c r="C65" s="37">
        <f>IF($D65="","",VLOOKUP($D65,'[1]PRIPREMA DECACI GT'!$A$7:$P$38,16))</f>
        <v>0</v>
      </c>
      <c r="D65" s="38">
        <v>20</v>
      </c>
      <c r="E65" s="37" t="str">
        <f>UPPER(IF($D65="","",VLOOKUP($D65,'[1]PRIPREMA DECACI GT'!$A$7:$P$38,2)))</f>
        <v>SPASOJEVIĆ</v>
      </c>
      <c r="F65" s="37" t="str">
        <f>IF($D65="","",VLOOKUP($D65,'[1]PRIPREMA DECACI GT'!$A$7:$P$38,3))</f>
        <v>STEFAN</v>
      </c>
      <c r="G65" s="37"/>
      <c r="H65" s="39" t="str">
        <f>IF($D65="","",VLOOKUP($D65,'[1]PRIPREMA DECACI GT'!$A$7:$P$38,4))</f>
        <v>BAN</v>
      </c>
      <c r="I65" s="58"/>
      <c r="J65" s="41" t="s">
        <v>75</v>
      </c>
      <c r="K65" s="59"/>
      <c r="L65" s="41"/>
      <c r="M65" s="69"/>
      <c r="N65" s="67"/>
      <c r="O65" s="67"/>
      <c r="P65" s="44"/>
      <c r="Q65" s="45"/>
      <c r="R65" s="46"/>
    </row>
    <row r="66" spans="1:18" s="47" customFormat="1" ht="9" customHeight="1">
      <c r="A66" s="49"/>
      <c r="B66" s="51"/>
      <c r="C66" s="51"/>
      <c r="D66" s="60"/>
      <c r="E66" s="51"/>
      <c r="F66" s="51"/>
      <c r="G66" s="62"/>
      <c r="H66" s="54"/>
      <c r="I66" s="63"/>
      <c r="J66" s="64" t="s">
        <v>23</v>
      </c>
      <c r="K66" s="65"/>
      <c r="L66" s="56" t="s">
        <v>74</v>
      </c>
      <c r="M66" s="75"/>
      <c r="N66" s="67"/>
      <c r="O66" s="67"/>
      <c r="P66" s="44"/>
      <c r="Q66" s="45"/>
      <c r="R66" s="46"/>
    </row>
    <row r="67" spans="1:18" s="47" customFormat="1" ht="9" customHeight="1">
      <c r="A67" s="49">
        <v>31</v>
      </c>
      <c r="B67" s="37" t="str">
        <f>IF($D67="","",VLOOKUP($D67,'[1]PRIPREMA DECACI GT'!$A$7:$P$38,15))</f>
        <v>WC</v>
      </c>
      <c r="C67" s="37">
        <f>IF($D67="","",VLOOKUP($D67,'[1]PRIPREMA DECACI GT'!$A$7:$P$38,16))</f>
        <v>0</v>
      </c>
      <c r="D67" s="38">
        <v>28</v>
      </c>
      <c r="E67" s="37" t="str">
        <f>UPPER(IF($D67="","",VLOOKUP($D67,'[1]PRIPREMA DECACI GT'!$A$7:$P$38,2)))</f>
        <v>DUBININ </v>
      </c>
      <c r="F67" s="37" t="str">
        <f>IF($D67="","",VLOOKUP($D67,'[1]PRIPREMA DECACI GT'!$A$7:$P$38,3))</f>
        <v>ALEXEY</v>
      </c>
      <c r="G67" s="37"/>
      <c r="H67" s="39" t="str">
        <f>IF($D67="","",VLOOKUP($D67,'[1]PRIPREMA DECACI GT'!$A$7:$P$38,4))</f>
        <v>TIP</v>
      </c>
      <c r="I67" s="40"/>
      <c r="J67" s="41"/>
      <c r="K67" s="68"/>
      <c r="L67" s="41" t="s">
        <v>85</v>
      </c>
      <c r="M67" s="67"/>
      <c r="N67" s="67"/>
      <c r="O67" s="67"/>
      <c r="P67" s="44"/>
      <c r="Q67" s="45"/>
      <c r="R67" s="46"/>
    </row>
    <row r="68" spans="1:18" s="47" customFormat="1" ht="9" customHeight="1">
      <c r="A68" s="49"/>
      <c r="B68" s="50"/>
      <c r="C68" s="51"/>
      <c r="D68" s="52"/>
      <c r="E68" s="51"/>
      <c r="F68" s="51"/>
      <c r="G68" s="62"/>
      <c r="H68" s="54"/>
      <c r="I68" s="55"/>
      <c r="J68" s="141" t="s">
        <v>76</v>
      </c>
      <c r="K68" s="70"/>
      <c r="L68" s="41"/>
      <c r="M68" s="67"/>
      <c r="N68" s="67"/>
      <c r="O68" s="67"/>
      <c r="P68" s="44"/>
      <c r="Q68" s="45"/>
      <c r="R68" s="46"/>
    </row>
    <row r="69" spans="1:18" s="47" customFormat="1" ht="9" customHeight="1">
      <c r="A69" s="36">
        <v>32</v>
      </c>
      <c r="B69" s="37" t="str">
        <f>IF($D69="","",VLOOKUP($D69,'[1]PRIPREMA DECACI GT'!$A$7:$P$38,15))</f>
        <v>DA</v>
      </c>
      <c r="C69" s="37" t="str">
        <f>IF($D69="","",VLOOKUP($D69,'[1]PRIPREMA DECACI GT'!$A$7:$P$38,16))</f>
        <v>2</v>
      </c>
      <c r="D69" s="38">
        <v>2</v>
      </c>
      <c r="E69" s="76" t="str">
        <f>UPPER(IF($D69="","",VLOOKUP($D69,'[1]PRIPREMA DECACI GT'!$A$7:$P$38,2)))</f>
        <v>PAVLOVIĆ</v>
      </c>
      <c r="F69" s="76" t="str">
        <f>IF($D69="","",VLOOKUP($D69,'[1]PRIPREMA DECACI GT'!$A$7:$P$38,3))</f>
        <v>MARKO</v>
      </c>
      <c r="G69" s="76"/>
      <c r="H69" s="39" t="str">
        <f>IF($D69="","",VLOOKUP($D69,'[1]PRIPREMA DECACI GT'!$A$7:$P$38,4))</f>
        <v>BAN</v>
      </c>
      <c r="I69" s="71"/>
      <c r="J69" s="41" t="s">
        <v>77</v>
      </c>
      <c r="K69" s="41"/>
      <c r="L69" s="41"/>
      <c r="M69" s="41"/>
      <c r="N69" s="42"/>
      <c r="O69" s="43"/>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3" customFormat="1" ht="10.5" customHeight="1">
      <c r="A71" s="92" t="s">
        <v>25</v>
      </c>
      <c r="B71" s="93"/>
      <c r="C71" s="94"/>
      <c r="D71" s="95" t="s">
        <v>26</v>
      </c>
      <c r="E71" s="96" t="s">
        <v>27</v>
      </c>
      <c r="F71" s="95"/>
      <c r="G71" s="97"/>
      <c r="H71" s="98"/>
      <c r="I71" s="95" t="s">
        <v>26</v>
      </c>
      <c r="J71" s="96" t="s">
        <v>28</v>
      </c>
      <c r="K71" s="99"/>
      <c r="L71" s="96" t="s">
        <v>29</v>
      </c>
      <c r="M71" s="100"/>
      <c r="N71" s="101" t="s">
        <v>30</v>
      </c>
      <c r="O71" s="101"/>
      <c r="P71" s="140" t="s">
        <v>47</v>
      </c>
      <c r="Q71" s="102"/>
    </row>
    <row r="72" spans="1:17" s="103" customFormat="1" ht="9" customHeight="1">
      <c r="A72" s="104" t="s">
        <v>31</v>
      </c>
      <c r="B72" s="105"/>
      <c r="C72" s="106"/>
      <c r="D72" s="107">
        <v>1</v>
      </c>
      <c r="E72" s="108" t="str">
        <f>'[1]PRIPREMA DECACI GT'!B7</f>
        <v>RADAN</v>
      </c>
      <c r="F72" s="108" t="str">
        <f>'[1]PRIPREMA DECACI GT'!C7</f>
        <v>DJORDJE</v>
      </c>
      <c r="G72" s="109"/>
      <c r="H72" s="110"/>
      <c r="I72" s="111" t="s">
        <v>18</v>
      </c>
      <c r="J72" s="105"/>
      <c r="K72" s="112"/>
      <c r="L72" s="105"/>
      <c r="M72" s="113"/>
      <c r="N72" s="114" t="s">
        <v>32</v>
      </c>
      <c r="O72" s="115"/>
      <c r="P72" s="115"/>
      <c r="Q72" s="116"/>
    </row>
    <row r="73" spans="1:17" s="103" customFormat="1" ht="9" customHeight="1">
      <c r="A73" s="104" t="s">
        <v>33</v>
      </c>
      <c r="B73" s="105"/>
      <c r="C73" s="117" t="str">
        <f>'[1]PRIPREMA DECACI GT'!P7</f>
        <v>1</v>
      </c>
      <c r="D73" s="107">
        <v>2</v>
      </c>
      <c r="E73" s="108" t="str">
        <f>'[1]PRIPREMA DECACI GT'!B8</f>
        <v>PAVLOVIĆ</v>
      </c>
      <c r="F73" s="108" t="str">
        <f>'[1]PRIPREMA DECACI GT'!C8</f>
        <v>MARKO</v>
      </c>
      <c r="G73" s="109"/>
      <c r="H73" s="110"/>
      <c r="I73" s="111" t="s">
        <v>34</v>
      </c>
      <c r="J73" s="105"/>
      <c r="K73" s="112"/>
      <c r="L73" s="105"/>
      <c r="M73" s="113"/>
      <c r="N73" s="118" t="str">
        <f>IF(ISBLANK('[1]PRIPREMA DECACI GT'!B38),"BYE",'[1]PRIPREMA DECACI GT'!V38)</f>
        <v>BOGDANOVICH MAKSIM</v>
      </c>
      <c r="O73" s="119"/>
      <c r="P73" s="119"/>
      <c r="Q73" s="120"/>
    </row>
    <row r="74" spans="1:17" s="103" customFormat="1" ht="9" customHeight="1">
      <c r="A74" s="121" t="s">
        <v>35</v>
      </c>
      <c r="B74" s="122"/>
      <c r="C74" s="123" t="e">
        <f>#VALUE!</f>
        <v>#VALUE!</v>
      </c>
      <c r="D74" s="107">
        <v>3</v>
      </c>
      <c r="E74" s="108" t="str">
        <f>'[1]PRIPREMA DECACI GT'!B9</f>
        <v>SUVAJAC</v>
      </c>
      <c r="F74" s="108" t="str">
        <f>'[1]PRIPREMA DECACI GT'!C9</f>
        <v>STEFAN</v>
      </c>
      <c r="G74" s="109"/>
      <c r="H74" s="110"/>
      <c r="I74" s="111" t="s">
        <v>36</v>
      </c>
      <c r="J74" s="105"/>
      <c r="K74" s="112"/>
      <c r="L74" s="105"/>
      <c r="M74" s="113"/>
      <c r="N74" s="114" t="s">
        <v>37</v>
      </c>
      <c r="O74" s="115"/>
      <c r="P74" s="115"/>
      <c r="Q74" s="116"/>
    </row>
    <row r="75" spans="1:17" s="103" customFormat="1" ht="9" customHeight="1">
      <c r="A75" s="124"/>
      <c r="B75" s="24"/>
      <c r="C75" s="125"/>
      <c r="D75" s="107">
        <v>4</v>
      </c>
      <c r="E75" s="108" t="str">
        <f>'[1]PRIPREMA DECACI GT'!B10</f>
        <v>DRAGOVIĆ</v>
      </c>
      <c r="F75" s="108" t="str">
        <f>'[1]PRIPREMA DECACI GT'!C10</f>
        <v>STEFAN</v>
      </c>
      <c r="G75" s="109"/>
      <c r="H75" s="110"/>
      <c r="I75" s="111" t="s">
        <v>38</v>
      </c>
      <c r="J75" s="105"/>
      <c r="K75" s="112"/>
      <c r="L75" s="105"/>
      <c r="M75" s="113"/>
      <c r="N75" s="105"/>
      <c r="O75" s="112"/>
      <c r="P75" s="105"/>
      <c r="Q75" s="113"/>
    </row>
    <row r="76" spans="1:17" s="103" customFormat="1" ht="9" customHeight="1">
      <c r="A76" s="126" t="s">
        <v>39</v>
      </c>
      <c r="B76" s="127"/>
      <c r="C76" s="128"/>
      <c r="D76" s="107" t="s">
        <v>40</v>
      </c>
      <c r="E76" s="108" t="str">
        <f>'[1]PRIPREMA DECACI GT'!B11</f>
        <v>DROBNJAKOVIĆ</v>
      </c>
      <c r="F76" s="108" t="str">
        <f>'[1]PRIPREMA DECACI GT'!C11</f>
        <v>MIHAJLO</v>
      </c>
      <c r="G76" s="109"/>
      <c r="H76" s="110"/>
      <c r="I76" s="111" t="s">
        <v>40</v>
      </c>
      <c r="J76" s="105"/>
      <c r="K76" s="112"/>
      <c r="L76" s="105"/>
      <c r="M76" s="113"/>
      <c r="N76" s="122"/>
      <c r="O76" s="129"/>
      <c r="P76" s="122"/>
      <c r="Q76" s="120"/>
    </row>
    <row r="77" spans="1:17" s="103" customFormat="1" ht="9" customHeight="1">
      <c r="A77" s="104" t="s">
        <v>31</v>
      </c>
      <c r="B77" s="105"/>
      <c r="C77" s="106"/>
      <c r="D77" s="107" t="s">
        <v>41</v>
      </c>
      <c r="E77" s="108" t="str">
        <f>'[1]PRIPREMA DECACI GT'!B12</f>
        <v>STOJANOVIĆ</v>
      </c>
      <c r="F77" s="108" t="str">
        <f>'[1]PRIPREMA DECACI GT'!C12</f>
        <v>VIKTOR</v>
      </c>
      <c r="G77" s="109"/>
      <c r="H77" s="110"/>
      <c r="I77" s="111" t="s">
        <v>41</v>
      </c>
      <c r="J77" s="105"/>
      <c r="K77" s="112"/>
      <c r="L77" s="105"/>
      <c r="M77" s="113"/>
      <c r="N77" s="114" t="s">
        <v>42</v>
      </c>
      <c r="O77" s="115"/>
      <c r="P77" s="115"/>
      <c r="Q77" s="116"/>
    </row>
    <row r="78" spans="1:17" s="103" customFormat="1" ht="9" customHeight="1">
      <c r="A78" s="104" t="s">
        <v>43</v>
      </c>
      <c r="B78" s="105"/>
      <c r="C78" s="130" t="str">
        <f>'[1]PRIPREMA DECACI GT'!P7</f>
        <v>1</v>
      </c>
      <c r="D78" s="107" t="s">
        <v>44</v>
      </c>
      <c r="E78" s="108" t="str">
        <f>'[1]PRIPREMA DECACI GT'!B13</f>
        <v>PURIĆ</v>
      </c>
      <c r="F78" s="108" t="str">
        <f>'[1]PRIPREMA DECACI GT'!C13</f>
        <v>NIKOLA</v>
      </c>
      <c r="G78" s="109"/>
      <c r="H78" s="110"/>
      <c r="I78" s="111" t="s">
        <v>44</v>
      </c>
      <c r="J78" s="105"/>
      <c r="K78" s="112"/>
      <c r="L78" s="105"/>
      <c r="M78" s="113"/>
      <c r="N78" s="105"/>
      <c r="O78" s="112"/>
      <c r="P78" s="105"/>
      <c r="Q78" s="113"/>
    </row>
    <row r="79" spans="1:17" s="103" customFormat="1" ht="9" customHeight="1">
      <c r="A79" s="121" t="s">
        <v>45</v>
      </c>
      <c r="B79" s="122"/>
      <c r="C79" s="131">
        <f>'[1]PRIPREMA DECACI GT'!H14</f>
        <v>47</v>
      </c>
      <c r="D79" s="132" t="s">
        <v>46</v>
      </c>
      <c r="E79" s="133" t="str">
        <f>'[1]PRIPREMA DECACI GT'!B14</f>
        <v>PETROVIĆ</v>
      </c>
      <c r="F79" s="133" t="str">
        <f>'[1]PRIPREMA DECACI GT'!C14</f>
        <v>ANDREJA</v>
      </c>
      <c r="G79" s="134"/>
      <c r="H79" s="135"/>
      <c r="I79" s="136" t="s">
        <v>46</v>
      </c>
      <c r="J79" s="122"/>
      <c r="K79" s="129"/>
      <c r="L79" s="122"/>
      <c r="M79" s="120"/>
      <c r="N79" s="122" t="str">
        <f>Q4</f>
        <v>Igor Marjanovic</v>
      </c>
      <c r="O79" s="129"/>
      <c r="P79" s="122"/>
      <c r="Q79" s="137">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L14 L30 L46 L62 J18 J26 J34 J42 J50 J58 J66 J10 N22 N39 N54">
    <cfRule type="expression" priority="3" dxfId="11" stopIfTrue="1">
      <formula>AND($N$1="CU",J10="Umpire")</formula>
    </cfRule>
    <cfRule type="expression" priority="4" dxfId="10" stopIfTrue="1">
      <formula>AND($N$1="CU",J10&lt;&gt;"Umpire",K10&lt;&gt;"")</formula>
    </cfRule>
    <cfRule type="expression" priority="5" dxfId="9" stopIfTrue="1">
      <formula>AND($N$1="CU",J10&lt;&gt;"Umpire")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1157637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2017-11-10T12:24:46Z</dcterms:created>
  <dcterms:modified xsi:type="dcterms:W3CDTF">2017-11-15T09:26:22Z</dcterms:modified>
  <cp:category/>
  <cp:version/>
  <cp:contentType/>
  <cp:contentStatus/>
</cp:coreProperties>
</file>