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20" activeTab="0"/>
  </bookViews>
  <sheets>
    <sheet name="DECACI GT 64"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'DECACI GT 64'!$A$1:$R$143</definedName>
  </definedNames>
  <calcPr fullCalcOnLoad="1"/>
</workbook>
</file>

<file path=xl/comments1.xml><?xml version="1.0" encoding="utf-8"?>
<comments xmlns="http://schemas.openxmlformats.org/spreadsheetml/2006/main">
  <authors>
    <author>Anders Wennberg</author>
    <author>Marko</author>
  </authors>
  <commentList>
    <comment ref="D7" authorId="0">
      <text>
        <r>
          <rPr>
            <b/>
            <sz val="8"/>
            <color indexed="8"/>
            <rFont val="Tahoma"/>
            <family val="2"/>
          </rPr>
          <t xml:space="preserve">Pre zreba:
U listi za pripremu da li ste:
- popunili QA, WC's?
- popunili brojeve nosioca?
- sortirali?
Ako DA: nastavite sa zrebom
U suprotnom: zavrsite pripremu
</t>
        </r>
      </text>
    </comment>
    <comment ref="J8" authorId="1">
      <text>
        <r>
          <rPr>
            <b/>
            <sz val="9"/>
            <rFont val="Tahoma"/>
            <family val="2"/>
          </rPr>
          <t>as-nosioc na gornjoj liniji
a-igrac na gornjoj liniji
bs-nosioc na donjoj liniji
b-igrac na donjoj liniji</t>
        </r>
      </text>
    </comment>
    <comment ref="L10" authorId="1">
      <text>
        <r>
          <rPr>
            <b/>
            <sz val="9"/>
            <rFont val="Tahoma"/>
            <family val="2"/>
          </rPr>
          <t>as-nosioc na gornjoj liniji
a-igrac na gornjoj liniji
bs-nosioc na donjoj liniji
b-igrac na donjoj liniji</t>
        </r>
      </text>
    </comment>
    <comment ref="J12" authorId="1">
      <text>
        <r>
          <rPr>
            <b/>
            <sz val="9"/>
            <rFont val="Tahoma"/>
            <family val="2"/>
          </rPr>
          <t>as-nosioc na gornjoj liniji
a-igrac na gornjoj liniji
bs-nosioc na donjoj liniji
b-igrac na donjoj liniji</t>
        </r>
      </text>
    </comment>
    <comment ref="N14" authorId="1">
      <text>
        <r>
          <rPr>
            <b/>
            <sz val="9"/>
            <rFont val="Tahoma"/>
            <family val="2"/>
          </rPr>
          <t>as-nosioc na gornjoj liniji
a-igrac na gornjoj liniji
bs-nosioc na donjoj liniji
b-igrac na donjoj liniji</t>
        </r>
      </text>
    </comment>
    <comment ref="J16" authorId="1">
      <text>
        <r>
          <rPr>
            <b/>
            <sz val="9"/>
            <rFont val="Tahoma"/>
            <family val="2"/>
          </rPr>
          <t>as-nosioc na gornjoj liniji
a-igrac na gornjoj liniji
bs-nosioc na donjoj liniji
b-igrac na donjoj liniji</t>
        </r>
      </text>
    </comment>
    <comment ref="L18" authorId="1">
      <text>
        <r>
          <rPr>
            <b/>
            <sz val="9"/>
            <rFont val="Tahoma"/>
            <family val="2"/>
          </rPr>
          <t>as-nosioc na gornjoj liniji
a-igrac na gornjoj liniji
bs-nosioc na donjoj liniji
b-igrac na donjoj liniji</t>
        </r>
      </text>
    </comment>
    <comment ref="J20" authorId="1">
      <text>
        <r>
          <rPr>
            <b/>
            <sz val="9"/>
            <rFont val="Tahoma"/>
            <family val="2"/>
          </rPr>
          <t>as-nosioc na gornjoj liniji
a-igrac na gornjoj liniji
bs-nosioc na donjoj liniji
b-igrac na donjoj liniji</t>
        </r>
      </text>
    </comment>
    <comment ref="P22" authorId="1">
      <text>
        <r>
          <rPr>
            <b/>
            <sz val="9"/>
            <rFont val="Tahoma"/>
            <family val="2"/>
          </rPr>
          <t>as-nosioc na gornjoj liniji
a-igrac na gornjoj liniji
bs-nosioc na donjoj liniji
b-igrac na donjoj liniji</t>
        </r>
      </text>
    </comment>
    <comment ref="J24" authorId="1">
      <text>
        <r>
          <rPr>
            <b/>
            <sz val="9"/>
            <rFont val="Tahoma"/>
            <family val="2"/>
          </rPr>
          <t>as-nosioc na gornjoj liniji
a-igrac na gornjoj liniji
bs-nosioc na donjoj liniji
b-igrac na donjoj liniji</t>
        </r>
      </text>
    </comment>
    <comment ref="L26" authorId="1">
      <text>
        <r>
          <rPr>
            <b/>
            <sz val="9"/>
            <rFont val="Tahoma"/>
            <family val="2"/>
          </rPr>
          <t>as-nosioc na gornjoj liniji
a-igrac na gornjoj liniji
bs-nosioc na donjoj liniji
b-igrac na donjoj liniji</t>
        </r>
      </text>
    </comment>
    <comment ref="J28" authorId="1">
      <text>
        <r>
          <rPr>
            <b/>
            <sz val="9"/>
            <rFont val="Tahoma"/>
            <family val="2"/>
          </rPr>
          <t>as-nosioc na gornjoj liniji
a-igrac na gornjoj liniji
bs-nosioc na donjoj liniji
b-igrac na donjoj liniji</t>
        </r>
      </text>
    </comment>
    <comment ref="N30" authorId="1">
      <text>
        <r>
          <rPr>
            <b/>
            <sz val="9"/>
            <rFont val="Tahoma"/>
            <family val="2"/>
          </rPr>
          <t>as-nosioc na gornjoj liniji
a-igrac na gornjoj liniji
bs-nosioc na donjoj liniji
b-igrac na donjoj liniji</t>
        </r>
      </text>
    </comment>
    <comment ref="J32" authorId="1">
      <text>
        <r>
          <rPr>
            <b/>
            <sz val="9"/>
            <rFont val="Tahoma"/>
            <family val="2"/>
          </rPr>
          <t>as-nosioc na gornjoj liniji
a-igrac na gornjoj liniji
bs-nosioc na donjoj liniji
b-igrac na donjoj liniji</t>
        </r>
      </text>
    </comment>
    <comment ref="L34" authorId="1">
      <text>
        <r>
          <rPr>
            <b/>
            <sz val="9"/>
            <rFont val="Tahoma"/>
            <family val="2"/>
          </rPr>
          <t>as-nosioc na gornjoj liniji
a-igrac na gornjoj liniji
bs-nosioc na donjoj liniji
b-igrac na donjoj liniji</t>
        </r>
      </text>
    </comment>
    <comment ref="J36" authorId="1">
      <text>
        <r>
          <rPr>
            <b/>
            <sz val="9"/>
            <rFont val="Tahoma"/>
            <family val="2"/>
          </rPr>
          <t>as-nosioc na gornjoj liniji
a-igrac na gornjoj liniji
bs-nosioc na donjoj liniji
b-igrac na donjoj liniji</t>
        </r>
      </text>
    </comment>
    <comment ref="P38" authorId="1">
      <text>
        <r>
          <rPr>
            <b/>
            <sz val="9"/>
            <rFont val="Tahoma"/>
            <family val="2"/>
          </rPr>
          <t>as-nosioc na gornjoj liniji
a-igrac na gornjoj liniji
bs-nosioc na donjoj liniji
b-igrac na donjoj liniji</t>
        </r>
      </text>
    </comment>
    <comment ref="J40" authorId="1">
      <text>
        <r>
          <rPr>
            <b/>
            <sz val="9"/>
            <rFont val="Tahoma"/>
            <family val="2"/>
          </rPr>
          <t>as-nosioc na gornjoj liniji
a-igrac na gornjoj liniji
bs-nosioc na donjoj liniji
b-igrac na donjoj liniji</t>
        </r>
      </text>
    </comment>
    <comment ref="L42" authorId="1">
      <text>
        <r>
          <rPr>
            <b/>
            <sz val="9"/>
            <rFont val="Tahoma"/>
            <family val="2"/>
          </rPr>
          <t>as-nosioc na gornjoj liniji
a-igrac na gornjoj liniji
bs-nosioc na donjoj liniji
b-igrac na donjoj liniji</t>
        </r>
      </text>
    </comment>
    <comment ref="J44" authorId="1">
      <text>
        <r>
          <rPr>
            <b/>
            <sz val="9"/>
            <rFont val="Tahoma"/>
            <family val="2"/>
          </rPr>
          <t>as-nosioc na gornjoj liniji
a-igrac na gornjoj liniji
bs-nosioc na donjoj liniji
b-igrac na donjoj liniji</t>
        </r>
      </text>
    </comment>
    <comment ref="N46" authorId="1">
      <text>
        <r>
          <rPr>
            <b/>
            <sz val="9"/>
            <rFont val="Tahoma"/>
            <family val="2"/>
          </rPr>
          <t>as-nosioc na gornjoj liniji
a-igrac na gornjoj liniji
bs-nosioc na donjoj liniji
b-igrac na donjoj liniji</t>
        </r>
      </text>
    </comment>
    <comment ref="J48" authorId="1">
      <text>
        <r>
          <rPr>
            <b/>
            <sz val="9"/>
            <rFont val="Tahoma"/>
            <family val="2"/>
          </rPr>
          <t>as-nosioc na gornjoj liniji
a-igrac na gornjoj liniji
bs-nosioc na donjoj liniji
b-igrac na donjoj liniji</t>
        </r>
      </text>
    </comment>
    <comment ref="L50" authorId="1">
      <text>
        <r>
          <rPr>
            <b/>
            <sz val="9"/>
            <rFont val="Tahoma"/>
            <family val="2"/>
          </rPr>
          <t>as-nosioc na gornjoj liniji
a-igrac na gornjoj liniji
bs-nosioc na donjoj liniji
b-igrac na donjoj liniji</t>
        </r>
      </text>
    </comment>
    <comment ref="J52" authorId="1">
      <text>
        <r>
          <rPr>
            <b/>
            <sz val="9"/>
            <rFont val="Tahoma"/>
            <family val="2"/>
          </rPr>
          <t>as-nosioc na gornjoj liniji
a-igrac na gornjoj liniji
bs-nosioc na donjoj liniji
b-igrac na donjoj liniji</t>
        </r>
      </text>
    </comment>
    <comment ref="P54" authorId="1">
      <text>
        <r>
          <rPr>
            <b/>
            <sz val="9"/>
            <rFont val="Tahoma"/>
            <family val="2"/>
          </rPr>
          <t>as-nosioc na gornjoj liniji
a-igrac na gornjoj liniji
bs-nosioc na donjoj liniji
b-igrac na donjoj liniji</t>
        </r>
      </text>
    </comment>
    <comment ref="J56" authorId="1">
      <text>
        <r>
          <rPr>
            <b/>
            <sz val="9"/>
            <rFont val="Tahoma"/>
            <family val="2"/>
          </rPr>
          <t>as-nosioc na gornjoj liniji
a-igrac na gornjoj liniji
bs-nosioc na donjoj liniji
b-igrac na donjoj liniji</t>
        </r>
      </text>
    </comment>
    <comment ref="L58" authorId="1">
      <text>
        <r>
          <rPr>
            <b/>
            <sz val="9"/>
            <rFont val="Tahoma"/>
            <family val="2"/>
          </rPr>
          <t>as-nosioc na gornjoj liniji
a-igrac na gornjoj liniji
bs-nosioc na donjoj liniji
b-igrac na donjoj liniji</t>
        </r>
      </text>
    </comment>
    <comment ref="J60" authorId="1">
      <text>
        <r>
          <rPr>
            <b/>
            <sz val="9"/>
            <rFont val="Tahoma"/>
            <family val="2"/>
          </rPr>
          <t>as-nosioc na gornjoj liniji
a-igrac na gornjoj liniji
bs-nosioc na donjoj liniji
b-igrac na donjoj liniji</t>
        </r>
      </text>
    </comment>
    <comment ref="N62" authorId="1">
      <text>
        <r>
          <rPr>
            <b/>
            <sz val="9"/>
            <rFont val="Tahoma"/>
            <family val="2"/>
          </rPr>
          <t>as-nosioc na gornjoj liniji
a-igrac na gornjoj liniji
bs-nosioc na donjoj liniji
b-igrac na donjoj liniji</t>
        </r>
      </text>
    </comment>
    <comment ref="J64" authorId="1">
      <text>
        <r>
          <rPr>
            <b/>
            <sz val="9"/>
            <rFont val="Tahoma"/>
            <family val="2"/>
          </rPr>
          <t>as-nosioc na gornjoj liniji
a-igrac na gornjoj liniji
bs-nosioc na donjoj liniji
b-igrac na donjoj liniji</t>
        </r>
      </text>
    </comment>
    <comment ref="L66" authorId="1">
      <text>
        <r>
          <rPr>
            <b/>
            <sz val="9"/>
            <rFont val="Tahoma"/>
            <family val="2"/>
          </rPr>
          <t>as-nosioc na gornjoj liniji
a-igrac na gornjoj liniji
bs-nosioc na donjoj liniji
b-igrac na donjoj liniji</t>
        </r>
      </text>
    </comment>
    <comment ref="J68" authorId="1">
      <text>
        <r>
          <rPr>
            <b/>
            <sz val="9"/>
            <rFont val="Tahoma"/>
            <family val="2"/>
          </rPr>
          <t>as-nosioc na gornjoj liniji
a-igrac na gornjoj liniji
bs-nosioc na donjoj liniji
b-igrac na donjoj liniji</t>
        </r>
      </text>
    </comment>
    <comment ref="P70" authorId="1">
      <text>
        <r>
          <rPr>
            <b/>
            <sz val="9"/>
            <rFont val="Tahoma"/>
            <family val="2"/>
          </rPr>
          <t>as-nosioc na gornjoj liniji
a-igrac na gornjoj liniji
bs-nosioc na donjoj liniji
b-igrac na donjoj liniji</t>
        </r>
      </text>
    </comment>
    <comment ref="J72" authorId="1">
      <text>
        <r>
          <rPr>
            <b/>
            <sz val="9"/>
            <rFont val="Tahoma"/>
            <family val="2"/>
          </rPr>
          <t>as-nosioc na gornjoj liniji
a-igrac na gornjoj liniji
bs-nosioc na donjoj liniji
b-igrac na donjoj liniji</t>
        </r>
      </text>
    </comment>
    <comment ref="L74" authorId="1">
      <text>
        <r>
          <rPr>
            <b/>
            <sz val="9"/>
            <rFont val="Tahoma"/>
            <family val="2"/>
          </rPr>
          <t>as-nosioc na gornjoj liniji
a-igrac na gornjoj liniji
bs-nosioc na donjoj liniji
b-igrac na donjoj liniji</t>
        </r>
      </text>
    </comment>
    <comment ref="J76" authorId="1">
      <text>
        <r>
          <rPr>
            <b/>
            <sz val="9"/>
            <rFont val="Tahoma"/>
            <family val="2"/>
          </rPr>
          <t>as-nosioc na gornjoj liniji
a-igrac na gornjoj liniji
bs-nosioc na donjoj liniji
b-igrac na donjoj liniji</t>
        </r>
      </text>
    </comment>
    <comment ref="N78" authorId="1">
      <text>
        <r>
          <rPr>
            <b/>
            <sz val="9"/>
            <rFont val="Tahoma"/>
            <family val="2"/>
          </rPr>
          <t>as-nosioc na gornjoj liniji
a-igrac na gornjoj liniji
bs-nosioc na donjoj liniji
b-igrac na donjoj liniji</t>
        </r>
      </text>
    </comment>
    <comment ref="J80" authorId="1">
      <text>
        <r>
          <rPr>
            <b/>
            <sz val="9"/>
            <rFont val="Tahoma"/>
            <family val="2"/>
          </rPr>
          <t>as-nosioc na gornjoj liniji
a-igrac na gornjoj liniji
bs-nosioc na donjoj liniji
b-igrac na donjoj liniji</t>
        </r>
      </text>
    </comment>
    <comment ref="L82" authorId="1">
      <text>
        <r>
          <rPr>
            <b/>
            <sz val="9"/>
            <rFont val="Tahoma"/>
            <family val="2"/>
          </rPr>
          <t>as-nosioc na gornjoj liniji
a-igrac na gornjoj liniji
bs-nosioc na donjoj liniji
b-igrac na donjoj liniji</t>
        </r>
      </text>
    </comment>
    <comment ref="J84" authorId="1">
      <text>
        <r>
          <rPr>
            <b/>
            <sz val="9"/>
            <rFont val="Tahoma"/>
            <family val="2"/>
          </rPr>
          <t>as-nosioc na gornjoj liniji
a-igrac na gornjoj liniji
bs-nosioc na donjoj liniji
b-igrac na donjoj liniji</t>
        </r>
      </text>
    </comment>
    <comment ref="P86" authorId="1">
      <text>
        <r>
          <rPr>
            <b/>
            <sz val="9"/>
            <rFont val="Tahoma"/>
            <family val="2"/>
          </rPr>
          <t>as-nosioc na gornjoj liniji
a-igrac na gornjoj liniji
bs-nosioc na donjoj liniji
b-igrac na donjoj liniji</t>
        </r>
      </text>
    </comment>
    <comment ref="J88" authorId="1">
      <text>
        <r>
          <rPr>
            <b/>
            <sz val="9"/>
            <rFont val="Tahoma"/>
            <family val="2"/>
          </rPr>
          <t>as-nosioc na gornjoj liniji
a-igrac na gornjoj liniji
bs-nosioc na donjoj liniji
b-igrac na donjoj liniji</t>
        </r>
      </text>
    </comment>
    <comment ref="L90" authorId="1">
      <text>
        <r>
          <rPr>
            <b/>
            <sz val="9"/>
            <rFont val="Tahoma"/>
            <family val="2"/>
          </rPr>
          <t>as-nosioc na gornjoj liniji
a-igrac na gornjoj liniji
bs-nosioc na donjoj liniji
b-igrac na donjoj liniji</t>
        </r>
      </text>
    </comment>
    <comment ref="J92" authorId="1">
      <text>
        <r>
          <rPr>
            <b/>
            <sz val="9"/>
            <rFont val="Tahoma"/>
            <family val="2"/>
          </rPr>
          <t>as-nosioc na gornjoj liniji
a-igrac na gornjoj liniji
bs-nosioc na donjoj liniji
b-igrac na donjoj liniji</t>
        </r>
      </text>
    </comment>
    <comment ref="N94" authorId="1">
      <text>
        <r>
          <rPr>
            <b/>
            <sz val="9"/>
            <rFont val="Tahoma"/>
            <family val="2"/>
          </rPr>
          <t>as-nosioc na gornjoj liniji
a-igrac na gornjoj liniji
bs-nosioc na donjoj liniji
b-igrac na donjoj liniji</t>
        </r>
      </text>
    </comment>
    <comment ref="J96" authorId="1">
      <text>
        <r>
          <rPr>
            <b/>
            <sz val="9"/>
            <rFont val="Tahoma"/>
            <family val="2"/>
          </rPr>
          <t>as-nosioc na gornjoj liniji
a-igrac na gornjoj liniji
bs-nosioc na donjoj liniji
b-igrac na donjoj liniji</t>
        </r>
      </text>
    </comment>
    <comment ref="L98" authorId="1">
      <text>
        <r>
          <rPr>
            <b/>
            <sz val="9"/>
            <rFont val="Tahoma"/>
            <family val="2"/>
          </rPr>
          <t>as-nosioc na gornjoj liniji
a-igrac na gornjoj liniji
bs-nosioc na donjoj liniji
b-igrac na donjoj liniji</t>
        </r>
      </text>
    </comment>
    <comment ref="J100" authorId="1">
      <text>
        <r>
          <rPr>
            <b/>
            <sz val="9"/>
            <rFont val="Tahoma"/>
            <family val="2"/>
          </rPr>
          <t>as-nosioc na gornjoj liniji
a-igrac na gornjoj liniji
bs-nosioc na donjoj liniji
b-igrac na donjoj liniji</t>
        </r>
      </text>
    </comment>
    <comment ref="P102" authorId="1">
      <text>
        <r>
          <rPr>
            <b/>
            <sz val="9"/>
            <rFont val="Tahoma"/>
            <family val="2"/>
          </rPr>
          <t>as-nosioc na gornjoj liniji
a-igrac na gornjoj liniji
bs-nosioc na donjoj liniji
b-igrac na donjoj liniji</t>
        </r>
      </text>
    </comment>
    <comment ref="J104" authorId="1">
      <text>
        <r>
          <rPr>
            <b/>
            <sz val="9"/>
            <rFont val="Tahoma"/>
            <family val="2"/>
          </rPr>
          <t>as-nosioc na gornjoj liniji
a-igrac na gornjoj liniji
bs-nosioc na donjoj liniji
b-igrac na donjoj liniji</t>
        </r>
      </text>
    </comment>
    <comment ref="L106" authorId="1">
      <text>
        <r>
          <rPr>
            <b/>
            <sz val="9"/>
            <rFont val="Tahoma"/>
            <family val="2"/>
          </rPr>
          <t>as-nosioc na gornjoj liniji
a-igrac na gornjoj liniji
bs-nosioc na donjoj liniji
b-igrac na donjoj liniji</t>
        </r>
      </text>
    </comment>
    <comment ref="J108" authorId="1">
      <text>
        <r>
          <rPr>
            <b/>
            <sz val="9"/>
            <rFont val="Tahoma"/>
            <family val="2"/>
          </rPr>
          <t>as-nosioc na gornjoj liniji
a-igrac na gornjoj liniji
bs-nosioc na donjoj liniji
b-igrac na donjoj liniji</t>
        </r>
      </text>
    </comment>
    <comment ref="N110" authorId="1">
      <text>
        <r>
          <rPr>
            <b/>
            <sz val="9"/>
            <rFont val="Tahoma"/>
            <family val="2"/>
          </rPr>
          <t>as-nosioc na gornjoj liniji
a-igrac na gornjoj liniji
bs-nosioc na donjoj liniji
b-igrac na donjoj liniji</t>
        </r>
      </text>
    </comment>
    <comment ref="J112" authorId="1">
      <text>
        <r>
          <rPr>
            <b/>
            <sz val="9"/>
            <rFont val="Tahoma"/>
            <family val="2"/>
          </rPr>
          <t>as-nosioc na gornjoj liniji
a-igrac na gornjoj liniji
bs-nosioc na donjoj liniji
b-igrac na donjoj liniji</t>
        </r>
      </text>
    </comment>
    <comment ref="L114" authorId="1">
      <text>
        <r>
          <rPr>
            <b/>
            <sz val="9"/>
            <rFont val="Tahoma"/>
            <family val="2"/>
          </rPr>
          <t>as-nosioc na gornjoj liniji
a-igrac na gornjoj liniji
bs-nosioc na donjoj liniji
b-igrac na donjoj liniji</t>
        </r>
      </text>
    </comment>
    <comment ref="J116" authorId="1">
      <text>
        <r>
          <rPr>
            <b/>
            <sz val="9"/>
            <rFont val="Tahoma"/>
            <family val="2"/>
          </rPr>
          <t>as-nosioc na gornjoj liniji
a-igrac na gornjoj liniji
bs-nosioc na donjoj liniji
b-igrac na donjoj liniji</t>
        </r>
      </text>
    </comment>
    <comment ref="P118" authorId="1">
      <text>
        <r>
          <rPr>
            <b/>
            <sz val="9"/>
            <rFont val="Tahoma"/>
            <family val="2"/>
          </rPr>
          <t>as-nosioc na gornjoj liniji
a-igrac na gornjoj liniji
bs-nosioc na donjoj liniji
b-igrac na donjoj liniji</t>
        </r>
      </text>
    </comment>
    <comment ref="J120" authorId="1">
      <text>
        <r>
          <rPr>
            <b/>
            <sz val="9"/>
            <rFont val="Tahoma"/>
            <family val="2"/>
          </rPr>
          <t>as-nosioc na gornjoj liniji
a-igrac na gornjoj liniji
bs-nosioc na donjoj liniji
b-igrac na donjoj liniji</t>
        </r>
      </text>
    </comment>
    <comment ref="L122" authorId="1">
      <text>
        <r>
          <rPr>
            <b/>
            <sz val="9"/>
            <rFont val="Tahoma"/>
            <family val="2"/>
          </rPr>
          <t>as-nosioc na gornjoj liniji
a-igrac na gornjoj liniji
bs-nosioc na donjoj liniji
b-igrac na donjoj liniji</t>
        </r>
      </text>
    </comment>
    <comment ref="J124" authorId="1">
      <text>
        <r>
          <rPr>
            <b/>
            <sz val="9"/>
            <rFont val="Tahoma"/>
            <family val="2"/>
          </rPr>
          <t>as-nosioc na gornjoj liniji
a-igrac na gornjoj liniji
bs-nosioc na donjoj liniji
b-igrac na donjoj liniji</t>
        </r>
      </text>
    </comment>
    <comment ref="N126" authorId="1">
      <text>
        <r>
          <rPr>
            <b/>
            <sz val="9"/>
            <rFont val="Tahoma"/>
            <family val="2"/>
          </rPr>
          <t>as-nosioc na gornjoj liniji
a-igrac na gornjoj liniji
bs-nosioc na donjoj liniji
b-igrac na donjoj liniji</t>
        </r>
      </text>
    </comment>
    <comment ref="J128" authorId="1">
      <text>
        <r>
          <rPr>
            <b/>
            <sz val="9"/>
            <rFont val="Tahoma"/>
            <family val="2"/>
          </rPr>
          <t>as-nosioc na gornjoj liniji
a-igrac na gornjoj liniji
bs-nosioc na donjoj liniji
b-igrac na donjoj liniji</t>
        </r>
      </text>
    </comment>
    <comment ref="L130" authorId="1">
      <text>
        <r>
          <rPr>
            <b/>
            <sz val="9"/>
            <rFont val="Tahoma"/>
            <family val="2"/>
          </rPr>
          <t>as-nosioc na gornjoj liniji
a-igrac na gornjoj liniji
bs-nosioc na donjoj liniji
b-igrac na donjoj liniji</t>
        </r>
      </text>
    </comment>
    <comment ref="J132" authorId="1">
      <text>
        <r>
          <rPr>
            <b/>
            <sz val="9"/>
            <rFont val="Tahoma"/>
            <family val="2"/>
          </rPr>
          <t>as-nosioc na gornjoj liniji
a-igrac na gornjoj liniji
bs-nosioc na donjoj liniji
b-igrac na donjoj liniji</t>
        </r>
      </text>
    </comment>
  </commentList>
</comments>
</file>

<file path=xl/sharedStrings.xml><?xml version="1.0" encoding="utf-8"?>
<sst xmlns="http://schemas.openxmlformats.org/spreadsheetml/2006/main" count="255" uniqueCount="135">
  <si>
    <t>MUŠKARCI SINGL</t>
  </si>
  <si>
    <t/>
  </si>
  <si>
    <t>GLAVNI TURNIR</t>
  </si>
  <si>
    <t>DATUM</t>
  </si>
  <si>
    <t>GRAD, KLUB</t>
  </si>
  <si>
    <t>KATEGORIJA</t>
  </si>
  <si>
    <t>KONKURENCIJA</t>
  </si>
  <si>
    <t>VRHOVNI SUDIJA</t>
  </si>
  <si>
    <t>St.</t>
  </si>
  <si>
    <t>RANG</t>
  </si>
  <si>
    <t>NOS</t>
  </si>
  <si>
    <t>PREZIME</t>
  </si>
  <si>
    <t>IME</t>
  </si>
  <si>
    <t>KLUB</t>
  </si>
  <si>
    <t>II KOLO</t>
  </si>
  <si>
    <t>III KOLO</t>
  </si>
  <si>
    <t>IV KOLO</t>
  </si>
  <si>
    <t>POLUFINALE</t>
  </si>
  <si>
    <t>1</t>
  </si>
  <si>
    <t>2</t>
  </si>
  <si>
    <t>b</t>
  </si>
  <si>
    <t>3</t>
  </si>
  <si>
    <t>4</t>
  </si>
  <si>
    <t>5</t>
  </si>
  <si>
    <t>6</t>
  </si>
  <si>
    <t>7</t>
  </si>
  <si>
    <t>8</t>
  </si>
  <si>
    <t>9</t>
  </si>
  <si>
    <t>10</t>
  </si>
  <si>
    <t>11</t>
  </si>
  <si>
    <t>12</t>
  </si>
  <si>
    <t>13</t>
  </si>
  <si>
    <t>14</t>
  </si>
  <si>
    <t>15</t>
  </si>
  <si>
    <t>16</t>
  </si>
  <si>
    <t>FINALISTA 1</t>
  </si>
  <si>
    <t>17</t>
  </si>
  <si>
    <t>18</t>
  </si>
  <si>
    <t>19</t>
  </si>
  <si>
    <t>20</t>
  </si>
  <si>
    <t>21</t>
  </si>
  <si>
    <t>22</t>
  </si>
  <si>
    <t>23</t>
  </si>
  <si>
    <t>24</t>
  </si>
  <si>
    <t>25</t>
  </si>
  <si>
    <t>26</t>
  </si>
  <si>
    <t>27</t>
  </si>
  <si>
    <t>28</t>
  </si>
  <si>
    <t>29</t>
  </si>
  <si>
    <t>30</t>
  </si>
  <si>
    <t>FINALE</t>
  </si>
  <si>
    <t>POBEDNIK</t>
  </si>
  <si>
    <t>31</t>
  </si>
  <si>
    <t>32</t>
  </si>
  <si>
    <t>33</t>
  </si>
  <si>
    <t>34</t>
  </si>
  <si>
    <t>35</t>
  </si>
  <si>
    <t>36</t>
  </si>
  <si>
    <t>37</t>
  </si>
  <si>
    <t>38</t>
  </si>
  <si>
    <t>39</t>
  </si>
  <si>
    <t>40</t>
  </si>
  <si>
    <t>41</t>
  </si>
  <si>
    <t>42</t>
  </si>
  <si>
    <t>43</t>
  </si>
  <si>
    <t>44</t>
  </si>
  <si>
    <t>45</t>
  </si>
  <si>
    <t>46</t>
  </si>
  <si>
    <t>47</t>
  </si>
  <si>
    <t>48</t>
  </si>
  <si>
    <t>FINALISTA 2</t>
  </si>
  <si>
    <t>49</t>
  </si>
  <si>
    <t>50</t>
  </si>
  <si>
    <t>51</t>
  </si>
  <si>
    <t>52</t>
  </si>
  <si>
    <t>53</t>
  </si>
  <si>
    <t>54</t>
  </si>
  <si>
    <t>55</t>
  </si>
  <si>
    <t>56</t>
  </si>
  <si>
    <t>57</t>
  </si>
  <si>
    <t>58</t>
  </si>
  <si>
    <t>59</t>
  </si>
  <si>
    <t>60</t>
  </si>
  <si>
    <t>61</t>
  </si>
  <si>
    <t>62</t>
  </si>
  <si>
    <t>63</t>
  </si>
  <si>
    <t>64</t>
  </si>
  <si>
    <t>Rang DA</t>
  </si>
  <si>
    <t>#</t>
  </si>
  <si>
    <t>NOSIOCI</t>
  </si>
  <si>
    <t>ALT</t>
  </si>
  <si>
    <t>UMESTO</t>
  </si>
  <si>
    <t>VREME ZREBA</t>
  </si>
  <si>
    <t>Rng Datum</t>
  </si>
  <si>
    <t>Poslednji igrac u turniru</t>
  </si>
  <si>
    <t>Top DA</t>
  </si>
  <si>
    <t>Poslednji DA</t>
  </si>
  <si>
    <t>POTPISI IGRACA</t>
  </si>
  <si>
    <t>Rang Nosioca</t>
  </si>
  <si>
    <t>POTPIS VRHOVNOG SUDIJE</t>
  </si>
  <si>
    <t>1. Nosioc</t>
  </si>
  <si>
    <t>Pos. Nosioc</t>
  </si>
  <si>
    <t>a</t>
  </si>
  <si>
    <t>60 60</t>
  </si>
  <si>
    <t>64 64</t>
  </si>
  <si>
    <t>61 60</t>
  </si>
  <si>
    <t>60 62</t>
  </si>
  <si>
    <t>62 75</t>
  </si>
  <si>
    <t>64 61</t>
  </si>
  <si>
    <t>62 60</t>
  </si>
  <si>
    <t>64 63</t>
  </si>
  <si>
    <t>61 61</t>
  </si>
  <si>
    <t>26 64 63</t>
  </si>
  <si>
    <t>61 63</t>
  </si>
  <si>
    <t>as</t>
  </si>
  <si>
    <t>63 61</t>
  </si>
  <si>
    <t>61 62</t>
  </si>
  <si>
    <t>62 62</t>
  </si>
  <si>
    <t>bs</t>
  </si>
  <si>
    <t>75 62</t>
  </si>
  <si>
    <t>46 75 10/3</t>
  </si>
  <si>
    <t>62 36 63</t>
  </si>
  <si>
    <t>61 46 64</t>
  </si>
  <si>
    <t>64 75</t>
  </si>
  <si>
    <t>61 64</t>
  </si>
  <si>
    <t>60 61</t>
  </si>
  <si>
    <t>64 62</t>
  </si>
  <si>
    <t>w/o</t>
  </si>
  <si>
    <t>63 76(4)</t>
  </si>
  <si>
    <t>62 63</t>
  </si>
  <si>
    <t>62 61</t>
  </si>
  <si>
    <t>63 60</t>
  </si>
  <si>
    <t>76(3) 61</t>
  </si>
  <si>
    <t>46 63 11/9</t>
  </si>
  <si>
    <t>46 61 60</t>
  </si>
</sst>
</file>

<file path=xl/styles.xml><?xml version="1.0" encoding="utf-8"?>
<styleSheet xmlns="http://schemas.openxmlformats.org/spreadsheetml/2006/main">
  <numFmts count="17">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0\ &quot;RSD&quot;;\-#,##0\ &quot;RSD&quot;"/>
    <numFmt numFmtId="165" formatCode="#,##0\ &quot;RSD&quot;;[Red]\-#,##0\ &quot;RSD&quot;"/>
    <numFmt numFmtId="166" formatCode="#,##0.00\ &quot;RSD&quot;;\-#,##0.00\ &quot;RSD&quot;"/>
    <numFmt numFmtId="167" formatCode="#,##0.00\ &quot;RSD&quot;;[Red]\-#,##0.00\ &quot;RSD&quot;"/>
    <numFmt numFmtId="168" formatCode="_-* #,##0\ &quot;RSD&quot;_-;\-* #,##0\ &quot;RSD&quot;_-;_-* &quot;-&quot;\ &quot;RSD&quot;_-;_-@_-"/>
    <numFmt numFmtId="169" formatCode="_-* #,##0\ _R_S_D_-;\-* #,##0\ _R_S_D_-;_-* &quot;-&quot;\ _R_S_D_-;_-@_-"/>
    <numFmt numFmtId="170" formatCode="_-* #,##0.00\ &quot;RSD&quot;_-;\-* #,##0.00\ &quot;RSD&quot;_-;_-* &quot;-&quot;??\ &quot;RSD&quot;_-;_-@_-"/>
    <numFmt numFmtId="171" formatCode="_-* #,##0.00\ _R_S_D_-;\-* #,##0.00\ _R_S_D_-;_-* &quot;-&quot;??\ _R_S_D_-;_-@_-"/>
    <numFmt numFmtId="172" formatCode="_-&quot;$&quot;* #,##0.00_-;\-&quot;$&quot;* #,##0.00_-;_-&quot;$&quot;* &quot;-&quot;??_-;_-@_-"/>
  </numFmts>
  <fonts count="73">
    <font>
      <sz val="10"/>
      <name val="Arial"/>
      <family val="2"/>
    </font>
    <font>
      <sz val="11"/>
      <color indexed="8"/>
      <name val="Calibri"/>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9"/>
      <name val="Arial"/>
      <family val="2"/>
    </font>
    <font>
      <sz val="9"/>
      <color indexed="42"/>
      <name val="Arial"/>
      <family val="2"/>
    </font>
    <font>
      <sz val="9"/>
      <color indexed="8"/>
      <name val="Arial"/>
      <family val="2"/>
    </font>
    <font>
      <sz val="8.5"/>
      <color indexed="8"/>
      <name val="Arial"/>
      <family val="2"/>
    </font>
    <font>
      <sz val="8.5"/>
      <color indexed="42"/>
      <name val="Arial"/>
      <family val="2"/>
    </font>
    <font>
      <sz val="8.5"/>
      <name val="Arial"/>
      <family val="2"/>
    </font>
    <font>
      <i/>
      <sz val="9"/>
      <color indexed="9"/>
      <name val="Arial"/>
      <family val="2"/>
    </font>
    <font>
      <i/>
      <sz val="9"/>
      <color indexed="8"/>
      <name val="Arial"/>
      <family val="2"/>
    </font>
    <font>
      <i/>
      <sz val="9"/>
      <name val="Arial"/>
      <family val="2"/>
    </font>
    <font>
      <sz val="9"/>
      <color indexed="9"/>
      <name val="Arial"/>
      <family val="2"/>
    </font>
    <font>
      <sz val="8.5"/>
      <color indexed="9"/>
      <name val="Arial"/>
      <family val="2"/>
    </font>
    <font>
      <sz val="7"/>
      <color indexed="8"/>
      <name val="Arial"/>
      <family val="2"/>
    </font>
    <font>
      <i/>
      <sz val="6"/>
      <color indexed="9"/>
      <name val="Arial"/>
      <family val="2"/>
    </font>
    <font>
      <b/>
      <sz val="8"/>
      <color indexed="8"/>
      <name val="Tahoma"/>
      <family val="2"/>
    </font>
    <font>
      <b/>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sz val="9"/>
      <color indexed="10"/>
      <name val="Arial"/>
      <family val="2"/>
    </font>
    <font>
      <b/>
      <sz val="9"/>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i/>
      <sz val="9"/>
      <color theme="0"/>
      <name val="Arial"/>
      <family val="2"/>
    </font>
    <font>
      <sz val="9"/>
      <color rgb="FFFF0000"/>
      <name val="Arial"/>
      <family val="2"/>
    </font>
    <font>
      <b/>
      <sz val="9"/>
      <color rgb="FFFF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EAEAEA"/>
        <bgColor indexed="64"/>
      </patternFill>
    </fill>
    <fill>
      <patternFill patternType="solid">
        <fgColor rgb="FFFF0000"/>
        <bgColor indexed="64"/>
      </patternFill>
    </fill>
    <fill>
      <patternFill patternType="solid">
        <fgColor indexed="9"/>
        <bgColor indexed="64"/>
      </patternFill>
    </fill>
    <fill>
      <patternFill patternType="solid">
        <fgColor indexed="9"/>
        <bgColor indexed="64"/>
      </patternFill>
    </fill>
    <fill>
      <patternFill patternType="solid">
        <fgColor indexed="42"/>
        <bgColor indexed="64"/>
      </patternFill>
    </fill>
    <fill>
      <patternFill patternType="solid">
        <fgColor rgb="FFFDFFBF"/>
        <bgColor indexed="64"/>
      </patternFill>
    </fill>
    <fill>
      <patternFill patternType="solid">
        <fgColor rgb="FFFDFFBF"/>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bottom style="thin"/>
    </border>
    <border>
      <left/>
      <right style="thin"/>
      <top style="thin"/>
      <bottom/>
    </border>
    <border>
      <left/>
      <right/>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color indexed="8"/>
      </right>
      <top style="thin"/>
      <bottom style="thin"/>
    </border>
    <border>
      <left/>
      <right style="thin"/>
      <top style="thin"/>
      <bottom style="thin"/>
    </border>
    <border>
      <left style="thin"/>
      <right/>
      <top/>
      <bottom/>
    </border>
    <border>
      <left style="thin"/>
      <right/>
      <top style="thin"/>
      <bottom/>
    </border>
    <border>
      <left style="thin"/>
      <right/>
      <top/>
      <bottom style="thin"/>
    </border>
    <border>
      <left/>
      <right style="thin">
        <color indexed="8"/>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2"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177">
    <xf numFmtId="0" fontId="0" fillId="0" borderId="0" xfId="0" applyAlignment="1">
      <alignment/>
    </xf>
    <xf numFmtId="49" fontId="2" fillId="0" borderId="0" xfId="0" applyNumberFormat="1" applyFont="1" applyAlignment="1">
      <alignment vertical="top"/>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horizontal="left"/>
    </xf>
    <xf numFmtId="49" fontId="6" fillId="0" borderId="0" xfId="0" applyNumberFormat="1" applyFont="1" applyAlignment="1">
      <alignment horizontal="left"/>
    </xf>
    <xf numFmtId="0" fontId="3" fillId="0" borderId="0" xfId="0" applyFont="1" applyAlignment="1">
      <alignment vertical="top"/>
    </xf>
    <xf numFmtId="49" fontId="7" fillId="0" borderId="0" xfId="0" applyNumberFormat="1" applyFont="1" applyAlignment="1">
      <alignment horizontal="left"/>
    </xf>
    <xf numFmtId="49" fontId="7" fillId="0" borderId="0" xfId="0" applyNumberFormat="1" applyFont="1" applyAlignment="1">
      <alignment/>
    </xf>
    <xf numFmtId="49" fontId="0" fillId="0" borderId="0" xfId="0" applyNumberFormat="1" applyFont="1" applyAlignment="1">
      <alignment/>
    </xf>
    <xf numFmtId="49" fontId="8" fillId="0" borderId="0" xfId="0" applyNumberFormat="1" applyFont="1" applyAlignment="1">
      <alignment/>
    </xf>
    <xf numFmtId="0" fontId="0" fillId="0" borderId="0" xfId="0" applyFont="1" applyAlignment="1">
      <alignment/>
    </xf>
    <xf numFmtId="49" fontId="9" fillId="33" borderId="0" xfId="0" applyNumberFormat="1" applyFont="1" applyFill="1" applyAlignment="1">
      <alignment vertical="center"/>
    </xf>
    <xf numFmtId="49" fontId="10" fillId="33" borderId="0" xfId="0" applyNumberFormat="1" applyFont="1" applyFill="1" applyAlignment="1">
      <alignment vertical="center"/>
    </xf>
    <xf numFmtId="49" fontId="9" fillId="33" borderId="0" xfId="0" applyNumberFormat="1" applyFont="1" applyFill="1" applyAlignment="1">
      <alignment horizontal="center" vertical="center"/>
    </xf>
    <xf numFmtId="49" fontId="11" fillId="33" borderId="0" xfId="0" applyNumberFormat="1" applyFont="1" applyFill="1" applyAlignment="1">
      <alignment horizontal="right" vertical="center"/>
    </xf>
    <xf numFmtId="0" fontId="12" fillId="0" borderId="0" xfId="0" applyFont="1" applyAlignment="1">
      <alignment vertical="center"/>
    </xf>
    <xf numFmtId="49" fontId="13" fillId="0" borderId="10" xfId="0" applyNumberFormat="1" applyFont="1" applyBorder="1" applyAlignment="1">
      <alignment vertical="center"/>
    </xf>
    <xf numFmtId="49" fontId="14" fillId="0" borderId="10" xfId="0" applyNumberFormat="1" applyFont="1" applyBorder="1" applyAlignment="1">
      <alignment vertical="center"/>
    </xf>
    <xf numFmtId="49" fontId="13" fillId="0" borderId="10" xfId="44" applyNumberFormat="1" applyFont="1" applyBorder="1" applyAlignment="1" applyProtection="1">
      <alignment horizontal="center" vertical="center"/>
      <protection locked="0"/>
    </xf>
    <xf numFmtId="0" fontId="15" fillId="0" borderId="10" xfId="0" applyFont="1" applyBorder="1" applyAlignment="1">
      <alignment horizontal="center" vertical="center"/>
    </xf>
    <xf numFmtId="49" fontId="15" fillId="0" borderId="10" xfId="0" applyNumberFormat="1" applyFont="1" applyBorder="1" applyAlignment="1">
      <alignment horizontal="right" vertical="center"/>
    </xf>
    <xf numFmtId="0" fontId="13" fillId="0" borderId="0" xfId="0" applyFont="1" applyAlignment="1">
      <alignment vertical="center"/>
    </xf>
    <xf numFmtId="49" fontId="16" fillId="33" borderId="0" xfId="0" applyNumberFormat="1" applyFont="1" applyFill="1" applyAlignment="1">
      <alignment horizontal="right" vertical="center"/>
    </xf>
    <xf numFmtId="49" fontId="16" fillId="33" borderId="0" xfId="0" applyNumberFormat="1" applyFont="1" applyFill="1" applyAlignment="1">
      <alignment horizontal="center" vertical="center"/>
    </xf>
    <xf numFmtId="49" fontId="16" fillId="33" borderId="0" xfId="0" applyNumberFormat="1" applyFont="1" applyFill="1" applyAlignment="1">
      <alignment horizontal="left" vertical="center"/>
    </xf>
    <xf numFmtId="49" fontId="17" fillId="33" borderId="0" xfId="0" applyNumberFormat="1" applyFont="1" applyFill="1" applyAlignment="1">
      <alignment horizontal="center" vertical="center"/>
    </xf>
    <xf numFmtId="49" fontId="17" fillId="33" borderId="0" xfId="0" applyNumberFormat="1" applyFont="1" applyFill="1" applyAlignment="1">
      <alignment vertical="center"/>
    </xf>
    <xf numFmtId="49" fontId="12" fillId="33" borderId="0" xfId="0" applyNumberFormat="1" applyFont="1" applyFill="1" applyAlignment="1">
      <alignment horizontal="right" vertical="center"/>
    </xf>
    <xf numFmtId="49" fontId="12" fillId="0" borderId="0" xfId="0" applyNumberFormat="1" applyFont="1" applyAlignment="1">
      <alignment horizontal="center" vertical="center"/>
    </xf>
    <xf numFmtId="0" fontId="12" fillId="0" borderId="0" xfId="0" applyFont="1" applyAlignment="1">
      <alignment horizontal="center" vertical="center"/>
    </xf>
    <xf numFmtId="49" fontId="12" fillId="0" borderId="0" xfId="0" applyNumberFormat="1" applyFont="1" applyAlignment="1">
      <alignment horizontal="left" vertical="center"/>
    </xf>
    <xf numFmtId="49" fontId="0" fillId="0" borderId="0" xfId="0" applyNumberFormat="1" applyFont="1" applyAlignment="1">
      <alignment vertical="center"/>
    </xf>
    <xf numFmtId="49" fontId="18" fillId="0" borderId="0" xfId="0" applyNumberFormat="1" applyFont="1" applyAlignment="1">
      <alignment horizontal="center" vertical="center"/>
    </xf>
    <xf numFmtId="49" fontId="18" fillId="0" borderId="0" xfId="0" applyNumberFormat="1" applyFont="1" applyAlignment="1">
      <alignment vertical="center"/>
    </xf>
    <xf numFmtId="49" fontId="19" fillId="34" borderId="0" xfId="0" applyNumberFormat="1" applyFont="1" applyFill="1" applyAlignment="1">
      <alignment horizontal="center" vertical="center"/>
    </xf>
    <xf numFmtId="0" fontId="20" fillId="0" borderId="11" xfId="0" applyFont="1" applyBorder="1" applyAlignment="1">
      <alignment horizontal="center" vertical="center"/>
    </xf>
    <xf numFmtId="0" fontId="20" fillId="0" borderId="11" xfId="0" applyFont="1" applyBorder="1" applyAlignment="1">
      <alignment horizontal="right" vertical="center"/>
    </xf>
    <xf numFmtId="0" fontId="21" fillId="35" borderId="11" xfId="0" applyFont="1" applyFill="1" applyBorder="1" applyAlignment="1">
      <alignment horizontal="center" vertical="center"/>
    </xf>
    <xf numFmtId="0" fontId="5" fillId="0" borderId="11" xfId="0" applyFont="1" applyFill="1" applyBorder="1" applyAlignment="1">
      <alignment vertical="center"/>
    </xf>
    <xf numFmtId="49" fontId="22" fillId="0" borderId="11" xfId="0" applyNumberFormat="1" applyFont="1" applyFill="1" applyBorder="1" applyAlignment="1">
      <alignment horizontal="left" vertical="center"/>
    </xf>
    <xf numFmtId="0" fontId="22" fillId="0" borderId="0" xfId="0" applyFont="1" applyFill="1" applyBorder="1" applyAlignment="1">
      <alignment vertical="center"/>
    </xf>
    <xf numFmtId="49" fontId="22" fillId="0" borderId="0" xfId="0" applyNumberFormat="1" applyFont="1" applyFill="1" applyBorder="1" applyAlignment="1">
      <alignment vertical="center"/>
    </xf>
    <xf numFmtId="49" fontId="23" fillId="0" borderId="0" xfId="0" applyNumberFormat="1" applyFont="1" applyFill="1" applyBorder="1" applyAlignment="1">
      <alignment vertical="center"/>
    </xf>
    <xf numFmtId="0" fontId="0" fillId="36" borderId="0" xfId="0" applyFont="1" applyFill="1" applyAlignment="1">
      <alignment vertical="center"/>
    </xf>
    <xf numFmtId="0" fontId="0" fillId="0" borderId="0" xfId="0" applyFont="1" applyAlignment="1">
      <alignment vertical="center"/>
    </xf>
    <xf numFmtId="0" fontId="0" fillId="0" borderId="0" xfId="0" applyFont="1" applyBorder="1" applyAlignment="1">
      <alignment vertical="center"/>
    </xf>
    <xf numFmtId="0" fontId="24" fillId="0" borderId="0" xfId="0" applyFont="1" applyFill="1" applyBorder="1" applyAlignment="1">
      <alignment horizontal="center" vertical="center"/>
    </xf>
    <xf numFmtId="0" fontId="0" fillId="0" borderId="12" xfId="0" applyFont="1" applyBorder="1" applyAlignment="1">
      <alignment vertical="center"/>
    </xf>
    <xf numFmtId="0" fontId="0" fillId="0" borderId="0" xfId="0" applyFont="1" applyAlignment="1">
      <alignment horizontal="center" vertical="center"/>
    </xf>
    <xf numFmtId="49" fontId="25" fillId="34" borderId="0" xfId="0" applyNumberFormat="1" applyFont="1" applyFill="1" applyAlignment="1">
      <alignment horizontal="center" vertical="center"/>
    </xf>
    <xf numFmtId="0" fontId="20" fillId="0" borderId="13" xfId="0" applyFont="1" applyFill="1" applyBorder="1" applyAlignment="1">
      <alignment horizontal="center" vertical="center"/>
    </xf>
    <xf numFmtId="0" fontId="20" fillId="0" borderId="13" xfId="0" applyFont="1" applyFill="1" applyBorder="1" applyAlignment="1">
      <alignment horizontal="right" vertical="center"/>
    </xf>
    <xf numFmtId="0" fontId="21" fillId="0" borderId="13" xfId="0" applyFont="1" applyFill="1" applyBorder="1" applyAlignment="1">
      <alignment horizontal="center" vertical="center"/>
    </xf>
    <xf numFmtId="0" fontId="20" fillId="0" borderId="13" xfId="0" applyFont="1" applyFill="1" applyBorder="1" applyAlignment="1">
      <alignment vertical="center"/>
    </xf>
    <xf numFmtId="0" fontId="70" fillId="37" borderId="12" xfId="0" applyFont="1" applyFill="1" applyBorder="1" applyAlignment="1" applyProtection="1">
      <alignment horizontal="right" vertical="center"/>
      <protection/>
    </xf>
    <xf numFmtId="0" fontId="22" fillId="0" borderId="11" xfId="0" applyFont="1" applyBorder="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0" fontId="24" fillId="0" borderId="0" xfId="0" applyFont="1" applyFill="1" applyBorder="1" applyAlignment="1">
      <alignment horizontal="center" vertical="center"/>
    </xf>
    <xf numFmtId="0" fontId="0" fillId="0" borderId="14" xfId="0" applyFont="1" applyFill="1" applyBorder="1" applyAlignment="1">
      <alignment vertical="center"/>
    </xf>
    <xf numFmtId="0" fontId="0" fillId="0" borderId="0" xfId="0" applyFont="1" applyFill="1" applyAlignment="1">
      <alignment horizontal="center" vertical="center"/>
    </xf>
    <xf numFmtId="0" fontId="21" fillId="38" borderId="11" xfId="0" applyFont="1" applyFill="1" applyBorder="1" applyAlignment="1">
      <alignment horizontal="center" vertical="center"/>
    </xf>
    <xf numFmtId="0" fontId="20" fillId="0" borderId="11" xfId="0" applyFont="1" applyFill="1" applyBorder="1" applyAlignment="1">
      <alignment vertical="center"/>
    </xf>
    <xf numFmtId="49" fontId="22" fillId="0" borderId="15" xfId="0" applyNumberFormat="1" applyFont="1" applyFill="1" applyBorder="1" applyAlignment="1">
      <alignment horizontal="left" vertical="center"/>
    </xf>
    <xf numFmtId="0" fontId="22" fillId="0" borderId="13" xfId="0" applyFont="1" applyFill="1" applyBorder="1" applyAlignment="1">
      <alignment vertical="center"/>
    </xf>
    <xf numFmtId="49" fontId="22" fillId="0" borderId="12" xfId="0" applyNumberFormat="1" applyFont="1" applyFill="1" applyBorder="1" applyAlignment="1">
      <alignment vertical="center"/>
    </xf>
    <xf numFmtId="0" fontId="0" fillId="0" borderId="14" xfId="0" applyFont="1" applyBorder="1" applyAlignment="1">
      <alignment vertical="center"/>
    </xf>
    <xf numFmtId="0" fontId="26" fillId="0" borderId="0" xfId="0" applyFont="1" applyFill="1" applyBorder="1" applyAlignment="1">
      <alignment horizontal="right" vertical="center"/>
    </xf>
    <xf numFmtId="0" fontId="70" fillId="37" borderId="14" xfId="0" applyFont="1" applyFill="1" applyBorder="1" applyAlignment="1" applyProtection="1">
      <alignment horizontal="right" vertical="center"/>
      <protection/>
    </xf>
    <xf numFmtId="49" fontId="22" fillId="0" borderId="11" xfId="0" applyNumberFormat="1" applyFont="1" applyFill="1" applyBorder="1" applyAlignment="1">
      <alignment vertical="center"/>
    </xf>
    <xf numFmtId="49" fontId="71" fillId="0" borderId="0" xfId="0" applyNumberFormat="1" applyFont="1" applyFill="1" applyBorder="1" applyAlignment="1">
      <alignment vertical="center"/>
    </xf>
    <xf numFmtId="0" fontId="26" fillId="0" borderId="11" xfId="0" applyFont="1" applyFill="1" applyBorder="1" applyAlignment="1">
      <alignment horizontal="right" vertical="center"/>
    </xf>
    <xf numFmtId="0" fontId="26" fillId="0" borderId="14" xfId="0" applyFont="1" applyFill="1" applyBorder="1" applyAlignment="1">
      <alignment horizontal="right" vertical="center"/>
    </xf>
    <xf numFmtId="49" fontId="22" fillId="0" borderId="14" xfId="0" applyNumberFormat="1" applyFont="1" applyFill="1" applyBorder="1" applyAlignment="1">
      <alignment vertical="center"/>
    </xf>
    <xf numFmtId="49" fontId="22" fillId="0" borderId="0" xfId="0" applyNumberFormat="1" applyFont="1" applyFill="1" applyBorder="1" applyAlignment="1">
      <alignment horizontal="left" vertical="center"/>
    </xf>
    <xf numFmtId="49" fontId="22" fillId="0" borderId="14" xfId="0" applyNumberFormat="1" applyFont="1" applyFill="1" applyBorder="1" applyAlignment="1">
      <alignment horizontal="left" vertical="center"/>
    </xf>
    <xf numFmtId="0" fontId="26" fillId="0" borderId="13" xfId="0" applyFont="1" applyFill="1" applyBorder="1" applyAlignment="1">
      <alignment horizontal="right" vertical="center"/>
    </xf>
    <xf numFmtId="49" fontId="27" fillId="0" borderId="15" xfId="0" applyNumberFormat="1" applyFont="1" applyFill="1" applyBorder="1" applyAlignment="1">
      <alignment horizontal="right" vertical="center"/>
    </xf>
    <xf numFmtId="49" fontId="27" fillId="0" borderId="0" xfId="0" applyNumberFormat="1" applyFont="1" applyFill="1" applyBorder="1" applyAlignment="1">
      <alignment horizontal="right" vertical="center"/>
    </xf>
    <xf numFmtId="49" fontId="22" fillId="0" borderId="15" xfId="0" applyNumberFormat="1" applyFont="1" applyFill="1" applyBorder="1" applyAlignment="1">
      <alignment vertical="center"/>
    </xf>
    <xf numFmtId="49" fontId="23" fillId="0" borderId="11" xfId="0" applyNumberFormat="1" applyFont="1" applyFill="1" applyBorder="1" applyAlignment="1">
      <alignment vertical="center"/>
    </xf>
    <xf numFmtId="49" fontId="23" fillId="0" borderId="12" xfId="0" applyNumberFormat="1" applyFont="1" applyFill="1" applyBorder="1" applyAlignment="1">
      <alignment vertical="center"/>
    </xf>
    <xf numFmtId="49" fontId="23" fillId="0" borderId="14" xfId="0" applyNumberFormat="1" applyFont="1" applyFill="1" applyBorder="1" applyAlignment="1">
      <alignment vertical="center"/>
    </xf>
    <xf numFmtId="0" fontId="28" fillId="36" borderId="0" xfId="0" applyFont="1" applyFill="1" applyAlignment="1">
      <alignment horizontal="right" vertical="center"/>
    </xf>
    <xf numFmtId="0" fontId="70" fillId="37" borderId="0" xfId="0" applyFont="1" applyFill="1" applyBorder="1" applyAlignment="1" applyProtection="1">
      <alignment horizontal="right" vertical="center"/>
      <protection/>
    </xf>
    <xf numFmtId="0" fontId="23" fillId="0" borderId="15" xfId="0" applyFont="1" applyFill="1" applyBorder="1" applyAlignment="1">
      <alignment horizontal="right" vertical="center"/>
    </xf>
    <xf numFmtId="0" fontId="28" fillId="0" borderId="0" xfId="0" applyFont="1" applyFill="1" applyBorder="1" applyAlignment="1">
      <alignment horizontal="right" vertical="center"/>
    </xf>
    <xf numFmtId="0" fontId="26" fillId="0" borderId="0" xfId="0" applyFont="1" applyFill="1" applyBorder="1" applyAlignment="1">
      <alignment vertical="center"/>
    </xf>
    <xf numFmtId="0" fontId="23" fillId="0" borderId="14" xfId="0" applyFont="1" applyFill="1" applyBorder="1" applyAlignment="1">
      <alignment horizontal="right" vertical="center"/>
    </xf>
    <xf numFmtId="0" fontId="29" fillId="0" borderId="0" xfId="0" applyFont="1" applyFill="1" applyBorder="1" applyAlignment="1">
      <alignment horizontal="right" vertical="center"/>
    </xf>
    <xf numFmtId="0" fontId="30" fillId="0" borderId="14" xfId="0" applyFont="1" applyFill="1" applyBorder="1" applyAlignment="1">
      <alignment vertical="center"/>
    </xf>
    <xf numFmtId="49" fontId="23" fillId="0" borderId="15" xfId="0" applyNumberFormat="1" applyFont="1" applyFill="1" applyBorder="1" applyAlignment="1">
      <alignment vertical="center"/>
    </xf>
    <xf numFmtId="49" fontId="20" fillId="39" borderId="0" xfId="0" applyNumberFormat="1" applyFont="1" applyFill="1" applyAlignment="1">
      <alignment horizontal="center" vertical="center"/>
    </xf>
    <xf numFmtId="49" fontId="22" fillId="39" borderId="0" xfId="0" applyNumberFormat="1" applyFont="1" applyFill="1" applyAlignment="1">
      <alignment vertical="center"/>
    </xf>
    <xf numFmtId="49" fontId="23" fillId="39" borderId="0" xfId="0" applyNumberFormat="1" applyFont="1" applyFill="1" applyBorder="1" applyAlignment="1">
      <alignment vertical="center"/>
    </xf>
    <xf numFmtId="49" fontId="20" fillId="39" borderId="0" xfId="0" applyNumberFormat="1" applyFont="1" applyFill="1" applyBorder="1" applyAlignment="1">
      <alignment horizontal="center" vertical="center"/>
    </xf>
    <xf numFmtId="49" fontId="22" fillId="39" borderId="0" xfId="0" applyNumberFormat="1" applyFont="1" applyFill="1" applyBorder="1" applyAlignment="1">
      <alignment vertical="center"/>
    </xf>
    <xf numFmtId="0" fontId="22" fillId="39" borderId="11" xfId="0" applyFont="1" applyFill="1" applyBorder="1" applyAlignment="1">
      <alignment vertical="center"/>
    </xf>
    <xf numFmtId="49" fontId="22" fillId="39" borderId="11" xfId="0" applyNumberFormat="1" applyFont="1" applyFill="1" applyBorder="1" applyAlignment="1">
      <alignment vertical="center"/>
    </xf>
    <xf numFmtId="0" fontId="22" fillId="39" borderId="0" xfId="0" applyFont="1" applyFill="1" applyBorder="1" applyAlignment="1">
      <alignment vertical="center"/>
    </xf>
    <xf numFmtId="49" fontId="22" fillId="39" borderId="14" xfId="0" applyNumberFormat="1" applyFont="1" applyFill="1" applyBorder="1" applyAlignment="1">
      <alignment vertical="center"/>
    </xf>
    <xf numFmtId="0" fontId="20" fillId="0" borderId="0" xfId="0" applyFont="1" applyFill="1" applyBorder="1" applyAlignment="1">
      <alignment horizontal="right" vertical="center"/>
    </xf>
    <xf numFmtId="0" fontId="70" fillId="40" borderId="14" xfId="0" applyFont="1" applyFill="1" applyBorder="1" applyAlignment="1" applyProtection="1">
      <alignment horizontal="right" vertical="center"/>
      <protection/>
    </xf>
    <xf numFmtId="49" fontId="23" fillId="39" borderId="11" xfId="0" applyNumberFormat="1" applyFont="1" applyFill="1" applyBorder="1" applyAlignment="1">
      <alignment vertical="center"/>
    </xf>
    <xf numFmtId="0" fontId="26" fillId="39" borderId="14" xfId="0" applyFont="1" applyFill="1" applyBorder="1" applyAlignment="1">
      <alignment horizontal="right" vertical="center"/>
    </xf>
    <xf numFmtId="49" fontId="22" fillId="39" borderId="15" xfId="0" applyNumberFormat="1" applyFont="1" applyFill="1" applyBorder="1" applyAlignment="1">
      <alignment vertical="center"/>
    </xf>
    <xf numFmtId="49" fontId="22" fillId="0" borderId="13" xfId="0" applyNumberFormat="1" applyFont="1" applyFill="1" applyBorder="1" applyAlignment="1">
      <alignment horizontal="left" vertical="center"/>
    </xf>
    <xf numFmtId="0" fontId="71" fillId="0" borderId="0" xfId="0" applyFont="1" applyFill="1" applyBorder="1" applyAlignment="1">
      <alignment vertical="center"/>
    </xf>
    <xf numFmtId="0" fontId="26" fillId="0" borderId="12" xfId="0" applyFont="1" applyFill="1" applyBorder="1" applyAlignment="1">
      <alignment horizontal="right" vertical="center"/>
    </xf>
    <xf numFmtId="49" fontId="22" fillId="0" borderId="13" xfId="0" applyNumberFormat="1" applyFont="1" applyFill="1" applyBorder="1" applyAlignment="1">
      <alignment vertical="center"/>
    </xf>
    <xf numFmtId="49" fontId="27" fillId="0" borderId="14" xfId="0" applyNumberFormat="1" applyFont="1" applyFill="1" applyBorder="1" applyAlignment="1">
      <alignment horizontal="right" vertical="center"/>
    </xf>
    <xf numFmtId="0" fontId="0" fillId="0" borderId="15" xfId="0" applyFont="1" applyFill="1" applyBorder="1" applyAlignment="1">
      <alignment vertical="center"/>
    </xf>
    <xf numFmtId="49" fontId="22" fillId="0" borderId="0" xfId="0" applyNumberFormat="1" applyFont="1" applyFill="1" applyAlignment="1">
      <alignment vertical="center"/>
    </xf>
    <xf numFmtId="49" fontId="27" fillId="0" borderId="0" xfId="0" applyNumberFormat="1" applyFont="1" applyFill="1" applyAlignment="1">
      <alignment horizontal="right" vertical="center"/>
    </xf>
    <xf numFmtId="49" fontId="23" fillId="0" borderId="0" xfId="0" applyNumberFormat="1" applyFont="1" applyFill="1" applyAlignment="1">
      <alignment vertical="center"/>
    </xf>
    <xf numFmtId="0" fontId="16" fillId="0" borderId="0" xfId="0" applyFont="1" applyAlignment="1">
      <alignment vertical="center"/>
    </xf>
    <xf numFmtId="0" fontId="16" fillId="0" borderId="0" xfId="0" applyFont="1" applyAlignment="1">
      <alignment horizontal="center" vertical="center"/>
    </xf>
    <xf numFmtId="0" fontId="9" fillId="33" borderId="16" xfId="0" applyFont="1" applyFill="1" applyBorder="1" applyAlignment="1">
      <alignment vertical="center"/>
    </xf>
    <xf numFmtId="0" fontId="9" fillId="33" borderId="17" xfId="0" applyFont="1" applyFill="1" applyBorder="1" applyAlignment="1">
      <alignment vertical="center"/>
    </xf>
    <xf numFmtId="0" fontId="9" fillId="33" borderId="18" xfId="0" applyFont="1" applyFill="1" applyBorder="1" applyAlignment="1">
      <alignment vertical="center"/>
    </xf>
    <xf numFmtId="49" fontId="11" fillId="33" borderId="17" xfId="0" applyNumberFormat="1" applyFont="1" applyFill="1" applyBorder="1" applyAlignment="1">
      <alignment horizontal="center" vertical="center"/>
    </xf>
    <xf numFmtId="49" fontId="11" fillId="33" borderId="17" xfId="0" applyNumberFormat="1" applyFont="1" applyFill="1" applyBorder="1" applyAlignment="1">
      <alignment vertical="center"/>
    </xf>
    <xf numFmtId="49" fontId="11" fillId="33" borderId="17" xfId="0" applyNumberFormat="1" applyFont="1" applyFill="1" applyBorder="1" applyAlignment="1">
      <alignment horizontal="centerContinuous" vertical="center"/>
    </xf>
    <xf numFmtId="49" fontId="11" fillId="33" borderId="19" xfId="0" applyNumberFormat="1" applyFont="1" applyFill="1" applyBorder="1" applyAlignment="1">
      <alignment horizontal="centerContinuous" vertical="center"/>
    </xf>
    <xf numFmtId="49" fontId="10" fillId="33" borderId="17" xfId="0" applyNumberFormat="1" applyFont="1" applyFill="1" applyBorder="1" applyAlignment="1">
      <alignment vertical="center"/>
    </xf>
    <xf numFmtId="49" fontId="10" fillId="33" borderId="19" xfId="0" applyNumberFormat="1" applyFont="1" applyFill="1" applyBorder="1" applyAlignment="1">
      <alignment vertical="center"/>
    </xf>
    <xf numFmtId="49" fontId="9" fillId="33" borderId="17" xfId="0" applyNumberFormat="1" applyFont="1" applyFill="1" applyBorder="1" applyAlignment="1">
      <alignment horizontal="left" vertical="center"/>
    </xf>
    <xf numFmtId="49" fontId="9" fillId="0" borderId="17" xfId="0" applyNumberFormat="1" applyFont="1" applyBorder="1" applyAlignment="1">
      <alignment horizontal="left" vertical="center"/>
    </xf>
    <xf numFmtId="49" fontId="10" fillId="36" borderId="19" xfId="0" applyNumberFormat="1" applyFont="1" applyFill="1" applyBorder="1" applyAlignment="1">
      <alignment vertical="center"/>
    </xf>
    <xf numFmtId="49" fontId="16" fillId="0" borderId="20" xfId="0" applyNumberFormat="1" applyFont="1" applyBorder="1" applyAlignment="1">
      <alignment vertical="center"/>
    </xf>
    <xf numFmtId="49" fontId="16" fillId="0" borderId="0" xfId="0" applyNumberFormat="1" applyFont="1" applyAlignment="1">
      <alignment vertical="center"/>
    </xf>
    <xf numFmtId="49" fontId="16" fillId="0" borderId="14" xfId="0" applyNumberFormat="1" applyFont="1" applyBorder="1" applyAlignment="1">
      <alignment horizontal="right" vertical="center"/>
    </xf>
    <xf numFmtId="49" fontId="16" fillId="0" borderId="0" xfId="0" applyNumberFormat="1" applyFont="1" applyAlignment="1">
      <alignment horizontal="center" vertical="center"/>
    </xf>
    <xf numFmtId="0" fontId="13" fillId="36" borderId="0" xfId="0" applyFont="1" applyFill="1" applyAlignment="1">
      <alignment vertical="center"/>
    </xf>
    <xf numFmtId="49" fontId="16" fillId="36" borderId="0" xfId="0" applyNumberFormat="1" applyFont="1" applyFill="1" applyAlignment="1">
      <alignment horizontal="center" vertical="center"/>
    </xf>
    <xf numFmtId="0" fontId="13" fillId="36" borderId="13" xfId="0" applyFont="1" applyFill="1" applyBorder="1" applyAlignment="1">
      <alignment vertical="center"/>
    </xf>
    <xf numFmtId="0" fontId="13" fillId="0" borderId="12" xfId="0" applyFont="1" applyBorder="1" applyAlignment="1">
      <alignment vertical="center"/>
    </xf>
    <xf numFmtId="49" fontId="31" fillId="0" borderId="0" xfId="0" applyNumberFormat="1" applyFont="1" applyAlignment="1">
      <alignment horizontal="center" vertical="center"/>
    </xf>
    <xf numFmtId="49" fontId="17" fillId="0" borderId="0" xfId="0" applyNumberFormat="1" applyFont="1" applyAlignment="1">
      <alignment vertical="center"/>
    </xf>
    <xf numFmtId="49" fontId="17" fillId="0" borderId="14" xfId="0" applyNumberFormat="1" applyFont="1" applyBorder="1" applyAlignment="1">
      <alignment vertical="center"/>
    </xf>
    <xf numFmtId="49" fontId="9" fillId="33" borderId="21" xfId="0" applyNumberFormat="1" applyFont="1" applyFill="1" applyBorder="1" applyAlignment="1">
      <alignment vertical="center"/>
    </xf>
    <xf numFmtId="49" fontId="9" fillId="33" borderId="13" xfId="0" applyNumberFormat="1" applyFont="1" applyFill="1" applyBorder="1" applyAlignment="1">
      <alignment vertical="center"/>
    </xf>
    <xf numFmtId="49" fontId="17" fillId="33" borderId="14" xfId="0" applyNumberFormat="1" applyFont="1" applyFill="1" applyBorder="1" applyAlignment="1">
      <alignment vertical="center"/>
    </xf>
    <xf numFmtId="0" fontId="16" fillId="0" borderId="14" xfId="0" applyNumberFormat="1" applyFont="1" applyBorder="1" applyAlignment="1">
      <alignment horizontal="right" vertical="center"/>
    </xf>
    <xf numFmtId="0" fontId="13" fillId="36" borderId="0" xfId="0" applyFont="1" applyFill="1" applyBorder="1" applyAlignment="1">
      <alignment vertical="center"/>
    </xf>
    <xf numFmtId="0" fontId="13" fillId="0" borderId="14" xfId="0" applyFont="1" applyBorder="1" applyAlignment="1">
      <alignment vertical="center"/>
    </xf>
    <xf numFmtId="0" fontId="16" fillId="0" borderId="22" xfId="0" applyFont="1" applyBorder="1" applyAlignment="1">
      <alignment vertical="top"/>
    </xf>
    <xf numFmtId="0" fontId="16" fillId="0" borderId="11" xfId="0" applyFont="1" applyBorder="1" applyAlignment="1">
      <alignment vertical="top"/>
    </xf>
    <xf numFmtId="49" fontId="17" fillId="0" borderId="15" xfId="0" applyNumberFormat="1" applyFont="1" applyBorder="1" applyAlignment="1">
      <alignment vertical="center"/>
    </xf>
    <xf numFmtId="49" fontId="16" fillId="0" borderId="22" xfId="0" applyNumberFormat="1" applyFont="1" applyBorder="1" applyAlignment="1">
      <alignment vertical="center"/>
    </xf>
    <xf numFmtId="49" fontId="16" fillId="0" borderId="11" xfId="0" applyNumberFormat="1" applyFont="1" applyBorder="1" applyAlignment="1">
      <alignment vertical="center"/>
    </xf>
    <xf numFmtId="0" fontId="16" fillId="0" borderId="15" xfId="0" applyNumberFormat="1" applyFont="1" applyBorder="1" applyAlignment="1">
      <alignment horizontal="right" vertical="center"/>
    </xf>
    <xf numFmtId="0" fontId="16" fillId="33" borderId="20" xfId="0" applyFont="1" applyFill="1" applyBorder="1" applyAlignment="1">
      <alignment vertical="center"/>
    </xf>
    <xf numFmtId="49" fontId="16" fillId="33" borderId="14" xfId="0" applyNumberFormat="1" applyFont="1" applyFill="1" applyBorder="1" applyAlignment="1">
      <alignment horizontal="right" vertical="center"/>
    </xf>
    <xf numFmtId="0" fontId="9" fillId="33" borderId="22" xfId="0" applyFont="1" applyFill="1" applyBorder="1" applyAlignment="1">
      <alignment vertical="center"/>
    </xf>
    <xf numFmtId="0" fontId="9" fillId="33" borderId="11" xfId="0" applyFont="1" applyFill="1" applyBorder="1" applyAlignment="1">
      <alignment vertical="center"/>
    </xf>
    <xf numFmtId="0" fontId="9" fillId="33" borderId="23" xfId="0" applyFont="1" applyFill="1" applyBorder="1" applyAlignment="1">
      <alignment vertical="center"/>
    </xf>
    <xf numFmtId="49" fontId="17" fillId="0" borderId="11" xfId="0" applyNumberFormat="1" applyFont="1" applyBorder="1" applyAlignment="1">
      <alignment vertical="center"/>
    </xf>
    <xf numFmtId="0" fontId="16" fillId="0" borderId="14" xfId="0" applyFont="1" applyBorder="1" applyAlignment="1">
      <alignment horizontal="right" vertical="center"/>
    </xf>
    <xf numFmtId="0" fontId="16" fillId="0" borderId="15" xfId="0" applyFont="1" applyBorder="1" applyAlignment="1">
      <alignment horizontal="right" vertical="center"/>
    </xf>
    <xf numFmtId="49" fontId="16" fillId="0" borderId="11" xfId="0" applyNumberFormat="1" applyFont="1" applyBorder="1" applyAlignment="1">
      <alignment horizontal="center" vertical="center"/>
    </xf>
    <xf numFmtId="0" fontId="13" fillId="36" borderId="11" xfId="0" applyFont="1" applyFill="1" applyBorder="1" applyAlignment="1">
      <alignment vertical="center"/>
    </xf>
    <xf numFmtId="49" fontId="16" fillId="36" borderId="11" xfId="0" applyNumberFormat="1" applyFont="1" applyFill="1" applyBorder="1" applyAlignment="1">
      <alignment horizontal="center" vertical="center"/>
    </xf>
    <xf numFmtId="0" fontId="13" fillId="0" borderId="15" xfId="0" applyFont="1" applyBorder="1" applyAlignment="1">
      <alignment vertical="center"/>
    </xf>
    <xf numFmtId="49" fontId="31" fillId="0" borderId="11" xfId="0" applyNumberFormat="1" applyFont="1" applyBorder="1" applyAlignment="1">
      <alignment horizontal="center" vertical="center"/>
    </xf>
    <xf numFmtId="0" fontId="32" fillId="37" borderId="15" xfId="0" applyFont="1" applyFill="1" applyBorder="1" applyAlignment="1">
      <alignment horizontal="right" vertical="center"/>
    </xf>
    <xf numFmtId="0" fontId="0" fillId="0" borderId="13" xfId="0" applyBorder="1" applyAlignment="1">
      <alignment/>
    </xf>
    <xf numFmtId="0" fontId="17" fillId="0" borderId="0" xfId="0" applyFont="1" applyAlignment="1">
      <alignment/>
    </xf>
    <xf numFmtId="0" fontId="8" fillId="0" borderId="0" xfId="0" applyFont="1" applyAlignment="1">
      <alignment/>
    </xf>
    <xf numFmtId="0" fontId="72" fillId="0" borderId="13" xfId="0" applyFont="1" applyBorder="1" applyAlignment="1">
      <alignment horizontal="center" vertical="center"/>
    </xf>
    <xf numFmtId="0" fontId="72" fillId="0" borderId="11" xfId="0" applyFont="1" applyBorder="1" applyAlignment="1">
      <alignment horizontal="center" vertical="center"/>
    </xf>
    <xf numFmtId="0" fontId="72" fillId="0" borderId="0" xfId="0" applyFont="1" applyBorder="1" applyAlignment="1">
      <alignment horizontal="center" vertical="center"/>
    </xf>
    <xf numFmtId="0" fontId="72" fillId="39" borderId="0" xfId="0" applyFont="1" applyFill="1" applyBorder="1" applyAlignment="1">
      <alignment horizontal="center" vertical="center"/>
    </xf>
    <xf numFmtId="49" fontId="9" fillId="33" borderId="0" xfId="0" applyNumberFormat="1" applyFont="1" applyFill="1" applyAlignment="1">
      <alignment horizontal="center" vertical="center"/>
    </xf>
    <xf numFmtId="14" fontId="13" fillId="0" borderId="10" xfId="0" applyNumberFormat="1" applyFont="1" applyBorder="1" applyAlignment="1">
      <alignment horizontal="left" vertical="center"/>
    </xf>
    <xf numFmtId="49" fontId="13" fillId="0" borderId="10" xfId="0" applyNumberFormat="1"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7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i val="0"/>
        <color indexed="9"/>
      </font>
      <fill>
        <patternFill patternType="none">
          <bgColor indexed="65"/>
        </patternFill>
      </fill>
    </dxf>
    <dxf>
      <font>
        <b/>
        <i val="0"/>
      </font>
    </dxf>
    <dxf>
      <font>
        <color theme="0"/>
      </font>
      <fill>
        <patternFill patternType="none">
          <bgColor indexed="65"/>
        </patternFill>
      </fill>
    </dxf>
    <dxf>
      <font>
        <b/>
        <i val="0"/>
        <color theme="1"/>
      </font>
      <fill>
        <patternFill patternType="none">
          <bgColor indexed="65"/>
        </patternFill>
      </fill>
    </dxf>
    <dxf>
      <font>
        <i val="0"/>
        <color indexed="9"/>
      </font>
      <fill>
        <patternFill patternType="none">
          <bgColor indexed="65"/>
        </patternFill>
      </fill>
    </dxf>
    <dxf>
      <font>
        <i val="0"/>
        <color indexed="9"/>
      </font>
      <fill>
        <patternFill patternType="none">
          <bgColor indexed="65"/>
        </patternFill>
      </fill>
    </dxf>
    <dxf>
      <font>
        <i val="0"/>
        <color indexed="9"/>
      </font>
      <fill>
        <patternFill patternType="none">
          <bgColor indexed="65"/>
        </patternFill>
      </fill>
    </dxf>
    <dxf>
      <font>
        <i val="0"/>
        <color indexed="9"/>
      </font>
      <fill>
        <patternFill patternType="none">
          <bgColor indexed="65"/>
        </patternFill>
      </fill>
    </dxf>
    <dxf>
      <font>
        <i val="0"/>
        <color indexed="9"/>
      </font>
      <fill>
        <patternFill patternType="none">
          <bgColor indexed="65"/>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color theme="0"/>
      </font>
      <fill>
        <patternFill patternType="none">
          <bgColor indexed="65"/>
        </patternFill>
      </fill>
    </dxf>
    <dxf>
      <font>
        <b/>
        <i val="0"/>
        <color theme="1"/>
      </font>
      <fill>
        <patternFill patternType="none">
          <bgColor indexed="65"/>
        </patternFill>
      </fill>
    </dxf>
    <dxf>
      <font>
        <color theme="0"/>
      </font>
    </dxf>
    <dxf>
      <font>
        <color theme="0"/>
      </font>
    </dxf>
    <dxf>
      <font>
        <i val="0"/>
        <color indexed="9"/>
      </font>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381000</xdr:colOff>
      <xdr:row>0</xdr:row>
      <xdr:rowOff>104775</xdr:rowOff>
    </xdr:from>
    <xdr:to>
      <xdr:col>14</xdr:col>
      <xdr:colOff>285750</xdr:colOff>
      <xdr:row>1</xdr:row>
      <xdr:rowOff>85725</xdr:rowOff>
    </xdr:to>
    <xdr:pic>
      <xdr:nvPicPr>
        <xdr:cNvPr id="1" name="CheckBox1"/>
        <xdr:cNvPicPr preferRelativeResize="1">
          <a:picLocks noChangeAspect="1"/>
        </xdr:cNvPicPr>
      </xdr:nvPicPr>
      <xdr:blipFill>
        <a:blip r:embed="rId1"/>
        <a:stretch>
          <a:fillRect/>
        </a:stretch>
      </xdr:blipFill>
      <xdr:spPr>
        <a:xfrm>
          <a:off x="5400675" y="104775"/>
          <a:ext cx="1066800" cy="257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1\AppData\Local\Temp\Rar$DIa0.362\Formular-konacna%20verzija%202017.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2"/>
      <sheetName val="PODEŠAVANJA-NE BRISATI"/>
      <sheetName val="sema"/>
      <sheetName val="PODSETNIK"/>
      <sheetName val="OBAVESTENJE ZA IGRACE"/>
      <sheetName val="UPIS DECACI GT"/>
      <sheetName val="PRIPREMA DECACI GT"/>
      <sheetName val="DECACI GT 8"/>
      <sheetName val="DECACI GT 16"/>
      <sheetName val="DECACI GT 32"/>
      <sheetName val="DECACI GT 64"/>
      <sheetName val="DECACI GT 128"/>
      <sheetName val="UPIS DEVOJCICE GT"/>
      <sheetName val="PRIPREMA DEVOJCICE GT"/>
      <sheetName val="DEVOJCICE GT 8"/>
      <sheetName val="DEVOJCICE GT 16"/>
      <sheetName val="DEVOJCICE GT 32"/>
      <sheetName val="DEVOJCICE GT 64"/>
      <sheetName val="DEVOJCICE GT 128"/>
      <sheetName val="UPIS DECACI KVALIFIKACIJE"/>
      <sheetName val="PRIPREMA DECACI KV"/>
      <sheetName val="DECACI KV 8&gt;4"/>
      <sheetName val="DECACI KV 16&gt;4"/>
      <sheetName val="DECACI KV 32&gt;4"/>
      <sheetName val="DECACI KV 16&gt;8"/>
      <sheetName val="DECACI KV 32&gt;8"/>
      <sheetName val="UPIS DEVOJCICE KVALIFIKACIJE"/>
      <sheetName val="PRIPREMA DEVOJCICE KV"/>
      <sheetName val="DEVOJCICE KV 8&gt;4"/>
      <sheetName val="DEVOJCICE KV 16&gt;4"/>
      <sheetName val="DEVOJCICE KV 32&gt;4"/>
      <sheetName val="DEVOJCICE KV 16&gt;8"/>
      <sheetName val="DEVOJCICE KV 32&gt;8"/>
      <sheetName val="UPIS DECACI DUBL"/>
      <sheetName val="PRIPREMA DECACI DUBL"/>
      <sheetName val="DECACI DUBL 4"/>
      <sheetName val="DECACI DUBL 8"/>
      <sheetName val="DECACI DUBL 16"/>
      <sheetName val="UPIS DEVOJCICE DUBL"/>
      <sheetName val="PRIPREMA DEVOJCICE DUBL"/>
      <sheetName val="DEVOJCICE DUBL 4"/>
      <sheetName val="DEVOJCICE DUBL 8"/>
      <sheetName val="DEVOJCICE DUBL 16"/>
      <sheetName val="RASPORED 2x1 TERENA"/>
      <sheetName val="RASPORED 2x2 TERENA"/>
      <sheetName val="RASPORED 2x3 TERENA"/>
      <sheetName val="RASPORED 2x4 TERENA"/>
      <sheetName val="RASPORED 2x5 TERENA"/>
      <sheetName val="RASPORED 2x6 TERENA"/>
      <sheetName val="RASPORED 2x7 TERENA"/>
      <sheetName val="RASPORED 2x8 TERENA"/>
      <sheetName val="RASPORED 2x8 TERENA (2)"/>
      <sheetName val="RASPORED 3x1 TERENA"/>
      <sheetName val="RASPORED 3x2 TERENA"/>
      <sheetName val="RASPORED 3x3 TERENA"/>
      <sheetName val="RASPORED 3x4 TERENA"/>
      <sheetName val="RASPORED 3x5 TERENA"/>
      <sheetName val="RASPORED 3x6 TERENA"/>
      <sheetName val="RASPORED 3x7 TERENA"/>
      <sheetName val="RASPORED 3x8 TERENA"/>
      <sheetName val="RASPORED 4x2 TERENA"/>
      <sheetName val="RASPORED 4x3 TERENA"/>
      <sheetName val="RASPORED 4x4 TERENA"/>
      <sheetName val="RASPORED 4x5 TERENA"/>
      <sheetName val="RASPORED 4x6 TERENA"/>
      <sheetName val="RASPORED 4x7 TERENA"/>
      <sheetName val="RASPORED 4x8 TERENA"/>
      <sheetName val="RASPORED 5x3 TERENA"/>
      <sheetName val="RASPORED 5x4 TERENA"/>
      <sheetName val="RASPORED 5x5 TERENA"/>
      <sheetName val="RASPORED 5x6 TERENA"/>
      <sheetName val="RASPORED 5x7 TERENA"/>
      <sheetName val="RASPORED 6x3 TERENA"/>
      <sheetName val="RASPORED 6x4 TERENA"/>
      <sheetName val="RASPORED 6x5 TERENA"/>
      <sheetName val="RASPORED 6x6 TERENA"/>
      <sheetName val="RASPORED 7x4 TERENA"/>
      <sheetName val="RASPORED 7x5 TERENA"/>
      <sheetName val="RASPORED 7x6 TERENA"/>
      <sheetName val="RASPORED 8x4 TERENA"/>
      <sheetName val="RASPORED 8x5 TERENA"/>
      <sheetName val="RASPORED 8x6 TERENA"/>
      <sheetName val="RASPORED 9x4 TERENA"/>
      <sheetName val="RASPORED 9x5 TERENA"/>
      <sheetName val="RASPORED 9x6 TERENA"/>
      <sheetName val="RASPORED 10x4 TERENA"/>
      <sheetName val="RASPORED 10x5 TERENA"/>
      <sheetName val="RASPORED 10x6 TERENA"/>
      <sheetName val="TERENI ZA TRENING"/>
      <sheetName val="DECACI LL UPIS"/>
      <sheetName val="DEVOJCICE LL UPIS"/>
      <sheetName val="IZVESTAJ O KAZNJAVANJU"/>
      <sheetName val="IZVESTAJ VRHOVNOG SUDIJE"/>
      <sheetName val="Sheet1"/>
    </sheetNames>
    <sheetDataSet>
      <sheetData sheetId="1">
        <row r="1">
          <cell r="BL1" t="str">
            <v>01m</v>
          </cell>
        </row>
        <row r="6">
          <cell r="A6" t="str">
            <v>OP BEOGRADA</v>
          </cell>
        </row>
        <row r="8">
          <cell r="A8" t="str">
            <v>Teniski savez Srbije</v>
          </cell>
        </row>
        <row r="10">
          <cell r="A10" t="str">
            <v>18.11.2017.</v>
          </cell>
          <cell r="C10" t="str">
            <v>BEOGRAD, TK CLASSICS</v>
          </cell>
          <cell r="G10" t="str">
            <v>ll</v>
          </cell>
          <cell r="I10" t="str">
            <v>Milica Dajin</v>
          </cell>
        </row>
        <row r="12">
          <cell r="A12">
            <v>14</v>
          </cell>
        </row>
      </sheetData>
      <sheetData sheetId="6">
        <row r="6">
          <cell r="R6" t="str">
            <v>POZICIJA NOSIOCA</v>
          </cell>
        </row>
        <row r="7">
          <cell r="A7" t="str">
            <v>B</v>
          </cell>
          <cell r="B7" t="str">
            <v>BYE</v>
          </cell>
          <cell r="H7">
            <v>0</v>
          </cell>
          <cell r="P7">
            <v>0</v>
          </cell>
        </row>
        <row r="8">
          <cell r="A8">
            <v>1</v>
          </cell>
          <cell r="B8" t="str">
            <v>MRAOVIĆ</v>
          </cell>
          <cell r="C8" t="str">
            <v>NEMANJA</v>
          </cell>
          <cell r="D8" t="str">
            <v>ŽAK</v>
          </cell>
          <cell r="E8" t="str">
            <v>14.07.2003</v>
          </cell>
          <cell r="H8">
            <v>29</v>
          </cell>
          <cell r="O8" t="str">
            <v>DA</v>
          </cell>
          <cell r="P8">
            <v>29</v>
          </cell>
        </row>
        <row r="9">
          <cell r="A9">
            <v>2</v>
          </cell>
          <cell r="B9" t="str">
            <v>VIŠKOVIĆ</v>
          </cell>
          <cell r="C9" t="str">
            <v>LAV</v>
          </cell>
          <cell r="D9" t="str">
            <v>DJU</v>
          </cell>
          <cell r="E9" t="str">
            <v>25.04.2004</v>
          </cell>
          <cell r="H9">
            <v>34</v>
          </cell>
          <cell r="O9" t="str">
            <v>DA</v>
          </cell>
          <cell r="P9">
            <v>34</v>
          </cell>
        </row>
        <row r="10">
          <cell r="A10">
            <v>3</v>
          </cell>
          <cell r="B10" t="str">
            <v>MIŠIĆ</v>
          </cell>
          <cell r="C10" t="str">
            <v>ALEKSA</v>
          </cell>
          <cell r="D10" t="str">
            <v>GAZ</v>
          </cell>
          <cell r="E10" t="str">
            <v>25.08.2004</v>
          </cell>
          <cell r="H10">
            <v>44</v>
          </cell>
          <cell r="O10" t="str">
            <v>DA</v>
          </cell>
          <cell r="P10">
            <v>44</v>
          </cell>
        </row>
        <row r="11">
          <cell r="A11">
            <v>4</v>
          </cell>
          <cell r="B11" t="str">
            <v>TEŠIĆ</v>
          </cell>
          <cell r="C11" t="str">
            <v>MATIJA</v>
          </cell>
          <cell r="D11" t="str">
            <v>STG</v>
          </cell>
          <cell r="E11" t="str">
            <v>23.08.2004</v>
          </cell>
          <cell r="H11">
            <v>48</v>
          </cell>
          <cell r="O11" t="str">
            <v>DA</v>
          </cell>
          <cell r="P11">
            <v>48</v>
          </cell>
        </row>
        <row r="12">
          <cell r="A12">
            <v>5</v>
          </cell>
          <cell r="B12" t="str">
            <v>DIMITRIJEVIĆ</v>
          </cell>
          <cell r="C12" t="str">
            <v>LAZAR</v>
          </cell>
          <cell r="D12" t="str">
            <v>STG</v>
          </cell>
          <cell r="E12" t="str">
            <v>29.06.2005</v>
          </cell>
          <cell r="H12">
            <v>50</v>
          </cell>
          <cell r="O12" t="str">
            <v>DA</v>
          </cell>
          <cell r="P12">
            <v>50</v>
          </cell>
        </row>
        <row r="13">
          <cell r="A13">
            <v>6</v>
          </cell>
          <cell r="B13" t="str">
            <v>KOVAČEVIĆ</v>
          </cell>
          <cell r="C13" t="str">
            <v>ANDREJ</v>
          </cell>
          <cell r="D13" t="str">
            <v>SPA</v>
          </cell>
          <cell r="E13" t="str">
            <v>27.08.2004</v>
          </cell>
          <cell r="H13">
            <v>54</v>
          </cell>
          <cell r="O13" t="str">
            <v>DA</v>
          </cell>
          <cell r="P13">
            <v>54</v>
          </cell>
        </row>
        <row r="14">
          <cell r="A14">
            <v>7</v>
          </cell>
          <cell r="B14" t="str">
            <v>GAJIĆ</v>
          </cell>
          <cell r="C14" t="str">
            <v>OGNJEN</v>
          </cell>
          <cell r="D14" t="str">
            <v>TRI</v>
          </cell>
          <cell r="E14" t="str">
            <v>15.01.2004</v>
          </cell>
          <cell r="H14">
            <v>55</v>
          </cell>
          <cell r="O14" t="str">
            <v>DA</v>
          </cell>
          <cell r="P14">
            <v>55</v>
          </cell>
        </row>
        <row r="15">
          <cell r="A15">
            <v>8</v>
          </cell>
          <cell r="B15" t="str">
            <v>RADOVANOVIC</v>
          </cell>
          <cell r="C15" t="str">
            <v>LUKA</v>
          </cell>
          <cell r="D15" t="str">
            <v>GMX</v>
          </cell>
          <cell r="E15" t="str">
            <v>24.02.2004</v>
          </cell>
          <cell r="H15">
            <v>62</v>
          </cell>
          <cell r="O15" t="str">
            <v>DA</v>
          </cell>
          <cell r="P15">
            <v>62</v>
          </cell>
        </row>
        <row r="16">
          <cell r="A16">
            <v>9</v>
          </cell>
          <cell r="B16" t="str">
            <v>VUKOBRATOVIĆ</v>
          </cell>
          <cell r="C16" t="str">
            <v>MARKO</v>
          </cell>
          <cell r="D16" t="str">
            <v>REK</v>
          </cell>
          <cell r="E16" t="str">
            <v>21.07.2004</v>
          </cell>
          <cell r="H16">
            <v>69</v>
          </cell>
          <cell r="O16" t="str">
            <v>DA</v>
          </cell>
          <cell r="P16">
            <v>69</v>
          </cell>
        </row>
        <row r="17">
          <cell r="A17">
            <v>10</v>
          </cell>
          <cell r="B17" t="str">
            <v>ČEJOVIĆ</v>
          </cell>
          <cell r="C17" t="str">
            <v>STRAHINJA</v>
          </cell>
          <cell r="D17" t="str">
            <v>VIC</v>
          </cell>
          <cell r="E17" t="str">
            <v>20.04.2004</v>
          </cell>
          <cell r="H17">
            <v>71</v>
          </cell>
          <cell r="O17" t="str">
            <v>DA</v>
          </cell>
          <cell r="P17">
            <v>71</v>
          </cell>
        </row>
        <row r="18">
          <cell r="A18">
            <v>11</v>
          </cell>
          <cell r="B18" t="str">
            <v>VIRIJEVIĆ</v>
          </cell>
          <cell r="C18" t="str">
            <v>LAZAR</v>
          </cell>
          <cell r="D18" t="str">
            <v>REK</v>
          </cell>
          <cell r="E18" t="str">
            <v>25.06.2006</v>
          </cell>
          <cell r="H18">
            <v>82</v>
          </cell>
          <cell r="O18" t="str">
            <v>DA</v>
          </cell>
          <cell r="P18">
            <v>82</v>
          </cell>
        </row>
        <row r="19">
          <cell r="A19">
            <v>12</v>
          </cell>
          <cell r="B19" t="str">
            <v>ŠTULA</v>
          </cell>
          <cell r="C19" t="str">
            <v>LUKA TAKUMI</v>
          </cell>
          <cell r="D19" t="str">
            <v>TPC</v>
          </cell>
          <cell r="E19" t="str">
            <v>20.07.2004</v>
          </cell>
          <cell r="H19">
            <v>90</v>
          </cell>
          <cell r="O19" t="str">
            <v>DA</v>
          </cell>
          <cell r="P19">
            <v>90</v>
          </cell>
        </row>
        <row r="20">
          <cell r="A20">
            <v>13</v>
          </cell>
          <cell r="B20" t="str">
            <v>UZELAC</v>
          </cell>
          <cell r="C20" t="str">
            <v>LUKA</v>
          </cell>
          <cell r="D20" t="str">
            <v>GAL</v>
          </cell>
          <cell r="E20" t="str">
            <v>29.09.2004</v>
          </cell>
          <cell r="H20">
            <v>91</v>
          </cell>
          <cell r="O20" t="str">
            <v>DA</v>
          </cell>
          <cell r="P20">
            <v>91</v>
          </cell>
        </row>
        <row r="21">
          <cell r="A21">
            <v>14</v>
          </cell>
          <cell r="B21" t="str">
            <v>ĐURAŠINOVIĆ</v>
          </cell>
          <cell r="C21" t="str">
            <v>STEFAN</v>
          </cell>
          <cell r="D21" t="str">
            <v>ENS</v>
          </cell>
          <cell r="E21" t="str">
            <v>09.01.2005</v>
          </cell>
          <cell r="H21">
            <v>94</v>
          </cell>
          <cell r="O21" t="str">
            <v>DA</v>
          </cell>
          <cell r="P21">
            <v>94</v>
          </cell>
        </row>
        <row r="22">
          <cell r="A22">
            <v>15</v>
          </cell>
          <cell r="B22" t="str">
            <v>ZEKOVIĆ</v>
          </cell>
          <cell r="C22" t="str">
            <v>STEFAN</v>
          </cell>
          <cell r="D22" t="str">
            <v>BGT</v>
          </cell>
          <cell r="E22" t="str">
            <v>10.01.2003</v>
          </cell>
          <cell r="H22">
            <v>100</v>
          </cell>
          <cell r="O22" t="str">
            <v>DA</v>
          </cell>
          <cell r="P22">
            <v>100</v>
          </cell>
        </row>
        <row r="23">
          <cell r="A23">
            <v>16</v>
          </cell>
          <cell r="B23" t="str">
            <v>PAP</v>
          </cell>
          <cell r="C23" t="str">
            <v>ANDREJ</v>
          </cell>
          <cell r="D23" t="str">
            <v>CZ</v>
          </cell>
          <cell r="E23" t="str">
            <v>23.04.2004</v>
          </cell>
          <cell r="H23">
            <v>106</v>
          </cell>
          <cell r="O23" t="str">
            <v>DA</v>
          </cell>
          <cell r="P23">
            <v>106</v>
          </cell>
        </row>
        <row r="24">
          <cell r="A24">
            <v>17</v>
          </cell>
          <cell r="B24" t="str">
            <v>LULIĆ</v>
          </cell>
          <cell r="C24" t="str">
            <v>NIKOLA</v>
          </cell>
          <cell r="D24" t="str">
            <v>REK</v>
          </cell>
          <cell r="E24" t="str">
            <v>02.10.2006</v>
          </cell>
          <cell r="H24">
            <v>109</v>
          </cell>
          <cell r="O24" t="str">
            <v>DA</v>
          </cell>
          <cell r="P24">
            <v>109</v>
          </cell>
        </row>
        <row r="25">
          <cell r="A25">
            <v>18</v>
          </cell>
          <cell r="B25" t="str">
            <v>LAĆIMIĆ</v>
          </cell>
          <cell r="C25" t="str">
            <v>IGOR</v>
          </cell>
          <cell r="D25" t="str">
            <v>OLI</v>
          </cell>
          <cell r="E25" t="str">
            <v>02.12.2003</v>
          </cell>
          <cell r="H25">
            <v>113</v>
          </cell>
          <cell r="O25" t="str">
            <v>DA</v>
          </cell>
          <cell r="P25">
            <v>113</v>
          </cell>
        </row>
        <row r="26">
          <cell r="A26">
            <v>19</v>
          </cell>
          <cell r="B26" t="str">
            <v>STOJČIĆ</v>
          </cell>
          <cell r="C26" t="str">
            <v>ALEKSA</v>
          </cell>
          <cell r="D26" t="str">
            <v>GMX</v>
          </cell>
          <cell r="E26" t="str">
            <v>09.12.2005</v>
          </cell>
          <cell r="H26">
            <v>117</v>
          </cell>
          <cell r="O26" t="str">
            <v>DA</v>
          </cell>
          <cell r="P26">
            <v>117</v>
          </cell>
        </row>
        <row r="27">
          <cell r="A27">
            <v>20</v>
          </cell>
          <cell r="B27" t="str">
            <v>ŽIVKOVIĆ</v>
          </cell>
          <cell r="C27" t="str">
            <v>SERGEJ</v>
          </cell>
          <cell r="D27" t="str">
            <v>REK</v>
          </cell>
          <cell r="E27" t="str">
            <v>16.10.2006</v>
          </cell>
          <cell r="H27">
            <v>118</v>
          </cell>
          <cell r="O27" t="str">
            <v>DA</v>
          </cell>
          <cell r="P27">
            <v>118</v>
          </cell>
        </row>
        <row r="28">
          <cell r="A28">
            <v>21</v>
          </cell>
          <cell r="B28" t="str">
            <v>GLOGOVAC</v>
          </cell>
          <cell r="C28" t="str">
            <v>FILIP</v>
          </cell>
          <cell r="D28" t="str">
            <v>WS</v>
          </cell>
          <cell r="E28" t="str">
            <v>28.10.2004</v>
          </cell>
          <cell r="H28">
            <v>131</v>
          </cell>
          <cell r="O28" t="str">
            <v>DA</v>
          </cell>
          <cell r="P28">
            <v>131</v>
          </cell>
        </row>
        <row r="29">
          <cell r="A29">
            <v>22</v>
          </cell>
          <cell r="B29" t="str">
            <v>NIKOLIĆ</v>
          </cell>
          <cell r="C29" t="str">
            <v>MARKO</v>
          </cell>
          <cell r="D29" t="str">
            <v>WIN</v>
          </cell>
          <cell r="E29" t="str">
            <v>11.02.2005</v>
          </cell>
          <cell r="H29">
            <v>137</v>
          </cell>
          <cell r="O29" t="str">
            <v>WC</v>
          </cell>
          <cell r="P29">
            <v>137</v>
          </cell>
        </row>
        <row r="30">
          <cell r="A30">
            <v>23</v>
          </cell>
          <cell r="B30" t="str">
            <v>SMILJANIĆ</v>
          </cell>
          <cell r="C30" t="str">
            <v>ALEKSA</v>
          </cell>
          <cell r="D30" t="str">
            <v>OLI</v>
          </cell>
          <cell r="E30" t="str">
            <v>12.11.2005</v>
          </cell>
          <cell r="H30">
            <v>139</v>
          </cell>
          <cell r="O30" t="str">
            <v>DA</v>
          </cell>
          <cell r="P30">
            <v>139</v>
          </cell>
        </row>
        <row r="31">
          <cell r="A31">
            <v>24</v>
          </cell>
          <cell r="B31" t="str">
            <v>KRSTIĆ</v>
          </cell>
          <cell r="C31" t="str">
            <v>ANDREJ</v>
          </cell>
          <cell r="D31" t="str">
            <v>WS</v>
          </cell>
          <cell r="E31" t="str">
            <v>12.05.2004</v>
          </cell>
          <cell r="H31">
            <v>142</v>
          </cell>
          <cell r="O31" t="str">
            <v>DA</v>
          </cell>
          <cell r="P31">
            <v>142</v>
          </cell>
        </row>
        <row r="32">
          <cell r="A32">
            <v>25</v>
          </cell>
          <cell r="B32" t="str">
            <v>VUKOMANOVIĆ</v>
          </cell>
          <cell r="C32" t="str">
            <v>TODOR</v>
          </cell>
          <cell r="D32" t="str">
            <v>CZ</v>
          </cell>
          <cell r="E32" t="str">
            <v>12.03.2006</v>
          </cell>
          <cell r="H32">
            <v>146</v>
          </cell>
          <cell r="O32" t="str">
            <v>DA</v>
          </cell>
          <cell r="P32">
            <v>146</v>
          </cell>
        </row>
        <row r="33">
          <cell r="A33">
            <v>26</v>
          </cell>
          <cell r="B33" t="str">
            <v>STABLOVIĆ</v>
          </cell>
          <cell r="C33" t="str">
            <v>IGOR</v>
          </cell>
          <cell r="D33" t="str">
            <v>CLA</v>
          </cell>
          <cell r="E33" t="str">
            <v>11.04.2006</v>
          </cell>
          <cell r="H33">
            <v>149</v>
          </cell>
          <cell r="O33" t="str">
            <v>DA</v>
          </cell>
          <cell r="P33">
            <v>149</v>
          </cell>
        </row>
        <row r="34">
          <cell r="A34">
            <v>27</v>
          </cell>
          <cell r="B34" t="str">
            <v>PECIKOZA</v>
          </cell>
          <cell r="C34" t="str">
            <v>IVAN</v>
          </cell>
          <cell r="D34" t="str">
            <v>DRI</v>
          </cell>
          <cell r="E34" t="str">
            <v>01.07.2004</v>
          </cell>
          <cell r="H34">
            <v>178</v>
          </cell>
          <cell r="O34" t="str">
            <v>DA</v>
          </cell>
          <cell r="P34">
            <v>178</v>
          </cell>
        </row>
        <row r="35">
          <cell r="A35">
            <v>28</v>
          </cell>
          <cell r="B35" t="str">
            <v>KOLUNDŽIJA</v>
          </cell>
          <cell r="C35" t="str">
            <v>VUKAŠIN</v>
          </cell>
          <cell r="D35" t="str">
            <v>TRI</v>
          </cell>
          <cell r="E35" t="str">
            <v>15.08.2003</v>
          </cell>
          <cell r="H35">
            <v>181</v>
          </cell>
          <cell r="O35" t="str">
            <v>DA</v>
          </cell>
          <cell r="P35">
            <v>181</v>
          </cell>
        </row>
        <row r="36">
          <cell r="A36">
            <v>29</v>
          </cell>
          <cell r="B36" t="str">
            <v>KOMNENIĆ</v>
          </cell>
          <cell r="C36" t="str">
            <v>ANDREJ</v>
          </cell>
          <cell r="D36" t="str">
            <v>GAZ</v>
          </cell>
          <cell r="E36" t="str">
            <v>21.01.2005</v>
          </cell>
          <cell r="H36">
            <v>182</v>
          </cell>
          <cell r="O36" t="str">
            <v>DA</v>
          </cell>
          <cell r="P36">
            <v>182</v>
          </cell>
        </row>
        <row r="37">
          <cell r="A37">
            <v>30</v>
          </cell>
          <cell r="B37" t="str">
            <v>BIRČANIN</v>
          </cell>
          <cell r="C37" t="str">
            <v>LEON</v>
          </cell>
          <cell r="D37" t="str">
            <v>TRK</v>
          </cell>
          <cell r="E37" t="str">
            <v>16.06.2005</v>
          </cell>
          <cell r="H37">
            <v>186</v>
          </cell>
          <cell r="O37" t="str">
            <v>DA</v>
          </cell>
          <cell r="P37">
            <v>186</v>
          </cell>
        </row>
        <row r="38">
          <cell r="A38">
            <v>31</v>
          </cell>
          <cell r="B38" t="str">
            <v>STOKANOVIĆ</v>
          </cell>
          <cell r="C38" t="str">
            <v>NOVAK</v>
          </cell>
          <cell r="D38" t="str">
            <v>CZ</v>
          </cell>
          <cell r="E38" t="str">
            <v>15.01.2005</v>
          </cell>
          <cell r="H38">
            <v>194</v>
          </cell>
          <cell r="O38" t="str">
            <v>DA</v>
          </cell>
          <cell r="P38">
            <v>194</v>
          </cell>
        </row>
        <row r="39">
          <cell r="A39">
            <v>32</v>
          </cell>
          <cell r="B39" t="str">
            <v>POPOVIĆ</v>
          </cell>
          <cell r="C39" t="str">
            <v>MARKO</v>
          </cell>
          <cell r="D39" t="str">
            <v>CLA</v>
          </cell>
          <cell r="E39" t="str">
            <v>31.03.2005</v>
          </cell>
          <cell r="H39">
            <v>200</v>
          </cell>
          <cell r="O39" t="str">
            <v>DA</v>
          </cell>
          <cell r="P39">
            <v>200</v>
          </cell>
        </row>
        <row r="40">
          <cell r="A40">
            <v>33</v>
          </cell>
          <cell r="B40" t="str">
            <v>MIKOVIĆ</v>
          </cell>
          <cell r="C40" t="str">
            <v>MILOŠ</v>
          </cell>
          <cell r="D40" t="str">
            <v>OTK</v>
          </cell>
          <cell r="E40" t="str">
            <v>24.05.2005</v>
          </cell>
          <cell r="H40">
            <v>201</v>
          </cell>
          <cell r="O40" t="str">
            <v>DA</v>
          </cell>
          <cell r="P40">
            <v>201</v>
          </cell>
        </row>
        <row r="41">
          <cell r="A41">
            <v>34</v>
          </cell>
          <cell r="B41" t="str">
            <v>POZDER</v>
          </cell>
          <cell r="C41" t="str">
            <v>ZVEZDAN</v>
          </cell>
          <cell r="D41" t="str">
            <v>CZ</v>
          </cell>
          <cell r="E41" t="str">
            <v>11.02.2005</v>
          </cell>
          <cell r="H41">
            <v>203</v>
          </cell>
          <cell r="O41" t="str">
            <v>DA</v>
          </cell>
          <cell r="P41">
            <v>203</v>
          </cell>
        </row>
        <row r="42">
          <cell r="A42">
            <v>35</v>
          </cell>
          <cell r="B42" t="str">
            <v>JANKANJ</v>
          </cell>
          <cell r="C42" t="str">
            <v>VLADO</v>
          </cell>
          <cell r="D42" t="str">
            <v>WS</v>
          </cell>
          <cell r="E42" t="str">
            <v>05.08.2006</v>
          </cell>
          <cell r="H42">
            <v>212</v>
          </cell>
          <cell r="O42" t="str">
            <v>DA</v>
          </cell>
          <cell r="P42">
            <v>212</v>
          </cell>
        </row>
        <row r="43">
          <cell r="A43">
            <v>36</v>
          </cell>
          <cell r="B43" t="str">
            <v>PETKOVIĆ</v>
          </cell>
          <cell r="C43" t="str">
            <v>UROŠ</v>
          </cell>
          <cell r="D43" t="str">
            <v>REK</v>
          </cell>
          <cell r="E43" t="str">
            <v>02.02.2004</v>
          </cell>
          <cell r="H43">
            <v>215</v>
          </cell>
          <cell r="O43" t="str">
            <v>DA</v>
          </cell>
          <cell r="P43">
            <v>215</v>
          </cell>
        </row>
        <row r="44">
          <cell r="A44">
            <v>37</v>
          </cell>
          <cell r="B44" t="str">
            <v>STOKANOVIĆ</v>
          </cell>
          <cell r="C44" t="str">
            <v>NEMANJA</v>
          </cell>
          <cell r="D44" t="str">
            <v>CZ</v>
          </cell>
          <cell r="E44" t="str">
            <v>15.01.2005</v>
          </cell>
          <cell r="H44">
            <v>221</v>
          </cell>
          <cell r="O44" t="str">
            <v>DA</v>
          </cell>
          <cell r="P44">
            <v>221</v>
          </cell>
        </row>
        <row r="45">
          <cell r="A45">
            <v>38</v>
          </cell>
          <cell r="B45" t="str">
            <v>RAKIĆ</v>
          </cell>
          <cell r="C45" t="str">
            <v>DAVID</v>
          </cell>
          <cell r="D45" t="str">
            <v>REK</v>
          </cell>
          <cell r="E45" t="str">
            <v>16.03.2006</v>
          </cell>
          <cell r="H45">
            <v>236</v>
          </cell>
          <cell r="O45" t="str">
            <v>DA</v>
          </cell>
          <cell r="P45">
            <v>236</v>
          </cell>
        </row>
        <row r="46">
          <cell r="A46">
            <v>39</v>
          </cell>
          <cell r="B46" t="str">
            <v>SIMEUNOVIĆ</v>
          </cell>
          <cell r="C46" t="str">
            <v>MIHAILO</v>
          </cell>
          <cell r="D46" t="str">
            <v>VID</v>
          </cell>
          <cell r="E46" t="str">
            <v>03.01.2003</v>
          </cell>
          <cell r="H46">
            <v>242</v>
          </cell>
          <cell r="O46" t="str">
            <v>DA</v>
          </cell>
          <cell r="P46">
            <v>242</v>
          </cell>
        </row>
        <row r="47">
          <cell r="A47">
            <v>40</v>
          </cell>
          <cell r="B47" t="str">
            <v>STEFANOVIĆ</v>
          </cell>
          <cell r="C47" t="str">
            <v>MATEJA</v>
          </cell>
          <cell r="D47" t="str">
            <v>PUM</v>
          </cell>
          <cell r="E47" t="str">
            <v>19.05.2006</v>
          </cell>
          <cell r="O47" t="str">
            <v>DA</v>
          </cell>
          <cell r="P47">
            <v>0</v>
          </cell>
        </row>
        <row r="48">
          <cell r="A48">
            <v>41</v>
          </cell>
          <cell r="B48" t="str">
            <v>VULETIĆ</v>
          </cell>
          <cell r="C48" t="str">
            <v>NEMANJA</v>
          </cell>
          <cell r="D48" t="str">
            <v>DRI</v>
          </cell>
          <cell r="E48" t="str">
            <v>09.12.2005</v>
          </cell>
          <cell r="O48" t="str">
            <v>DA</v>
          </cell>
          <cell r="P48">
            <v>0</v>
          </cell>
        </row>
        <row r="49">
          <cell r="A49">
            <v>42</v>
          </cell>
          <cell r="B49" t="str">
            <v>PETROVIĆ</v>
          </cell>
          <cell r="C49" t="str">
            <v>NIKOLA</v>
          </cell>
          <cell r="D49" t="str">
            <v>CLA</v>
          </cell>
          <cell r="E49" t="str">
            <v>04.04.2005</v>
          </cell>
          <cell r="O49" t="str">
            <v>DA</v>
          </cell>
          <cell r="P49">
            <v>0</v>
          </cell>
        </row>
        <row r="50">
          <cell r="A50">
            <v>43</v>
          </cell>
          <cell r="B50" t="str">
            <v>PAVLOVIĆ</v>
          </cell>
          <cell r="C50" t="str">
            <v>ALEKSA</v>
          </cell>
          <cell r="D50" t="str">
            <v>GAZ</v>
          </cell>
          <cell r="E50" t="str">
            <v>13.06.2005</v>
          </cell>
          <cell r="O50" t="str">
            <v>DA</v>
          </cell>
          <cell r="P50">
            <v>0</v>
          </cell>
        </row>
        <row r="51">
          <cell r="A51">
            <v>44</v>
          </cell>
          <cell r="B51" t="str">
            <v>VUKOV</v>
          </cell>
          <cell r="C51" t="str">
            <v>IGNJAT</v>
          </cell>
          <cell r="D51" t="str">
            <v>GAL</v>
          </cell>
          <cell r="E51" t="str">
            <v>17.12.2004</v>
          </cell>
          <cell r="O51" t="str">
            <v>DA</v>
          </cell>
          <cell r="P51">
            <v>0</v>
          </cell>
        </row>
        <row r="52">
          <cell r="A52">
            <v>45</v>
          </cell>
          <cell r="B52" t="str">
            <v>NENADOVIĆ</v>
          </cell>
          <cell r="C52" t="str">
            <v>FILIP</v>
          </cell>
          <cell r="D52" t="str">
            <v>BAN</v>
          </cell>
          <cell r="E52" t="str">
            <v>25.08.2003</v>
          </cell>
          <cell r="O52" t="str">
            <v>DA</v>
          </cell>
          <cell r="P52">
            <v>0</v>
          </cell>
        </row>
        <row r="53">
          <cell r="A53">
            <v>46</v>
          </cell>
          <cell r="P53">
            <v>0</v>
          </cell>
        </row>
        <row r="54">
          <cell r="A54">
            <v>47</v>
          </cell>
          <cell r="P54">
            <v>0</v>
          </cell>
        </row>
        <row r="55">
          <cell r="A55">
            <v>48</v>
          </cell>
          <cell r="P55">
            <v>0</v>
          </cell>
        </row>
        <row r="56">
          <cell r="A56">
            <v>49</v>
          </cell>
          <cell r="P56">
            <v>0</v>
          </cell>
        </row>
        <row r="57">
          <cell r="A57">
            <v>50</v>
          </cell>
          <cell r="P57">
            <v>0</v>
          </cell>
        </row>
        <row r="58">
          <cell r="A58">
            <v>51</v>
          </cell>
          <cell r="P58">
            <v>0</v>
          </cell>
        </row>
        <row r="59">
          <cell r="A59">
            <v>52</v>
          </cell>
          <cell r="P59">
            <v>0</v>
          </cell>
        </row>
        <row r="60">
          <cell r="A60">
            <v>53</v>
          </cell>
          <cell r="P60">
            <v>0</v>
          </cell>
        </row>
        <row r="61">
          <cell r="A61">
            <v>54</v>
          </cell>
          <cell r="P61">
            <v>0</v>
          </cell>
        </row>
        <row r="62">
          <cell r="A62">
            <v>55</v>
          </cell>
          <cell r="P62">
            <v>0</v>
          </cell>
        </row>
        <row r="63">
          <cell r="A63">
            <v>56</v>
          </cell>
          <cell r="P63">
            <v>0</v>
          </cell>
        </row>
        <row r="64">
          <cell r="A64">
            <v>57</v>
          </cell>
          <cell r="P64">
            <v>0</v>
          </cell>
        </row>
        <row r="65">
          <cell r="A65">
            <v>58</v>
          </cell>
          <cell r="P65">
            <v>0</v>
          </cell>
        </row>
        <row r="66">
          <cell r="A66">
            <v>59</v>
          </cell>
          <cell r="P66">
            <v>0</v>
          </cell>
        </row>
        <row r="67">
          <cell r="A67">
            <v>60</v>
          </cell>
          <cell r="P67">
            <v>0</v>
          </cell>
        </row>
        <row r="68">
          <cell r="A68">
            <v>61</v>
          </cell>
          <cell r="P68">
            <v>0</v>
          </cell>
        </row>
        <row r="69">
          <cell r="A69">
            <v>62</v>
          </cell>
          <cell r="P69">
            <v>0</v>
          </cell>
        </row>
        <row r="70">
          <cell r="A70">
            <v>63</v>
          </cell>
          <cell r="P70">
            <v>0</v>
          </cell>
        </row>
        <row r="71">
          <cell r="A71">
            <v>64</v>
          </cell>
          <cell r="P71">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58">
    <pageSetUpPr fitToPage="1"/>
  </sheetPr>
  <dimension ref="A1:AB144"/>
  <sheetViews>
    <sheetView showGridLines="0" showZeros="0" tabSelected="1" zoomScale="90" zoomScaleNormal="90" zoomScalePageLayoutView="0" workbookViewId="0" topLeftCell="A1">
      <selection activeCell="Q72" sqref="Q72"/>
    </sheetView>
  </sheetViews>
  <sheetFormatPr defaultColWidth="8.8515625" defaultRowHeight="12.75"/>
  <cols>
    <col min="1" max="1" width="2.7109375" style="0" customWidth="1"/>
    <col min="2" max="4" width="5.7109375" style="0" customWidth="1"/>
    <col min="5" max="5" width="12.7109375" style="0" customWidth="1"/>
    <col min="6" max="6" width="3.28125" style="0" customWidth="1"/>
    <col min="7" max="7" width="10.7109375" style="0" customWidth="1"/>
    <col min="8" max="8" width="3.7109375" style="0" customWidth="1"/>
    <col min="9" max="9" width="5.8515625" style="0" customWidth="1"/>
    <col min="10" max="10" width="1.7109375" style="168" customWidth="1"/>
    <col min="11" max="11" width="15.7109375" style="0" customWidth="1"/>
    <col min="12" max="12" width="1.7109375" style="168" customWidth="1"/>
    <col min="13" max="13" width="15.7109375" style="0" customWidth="1"/>
    <col min="14" max="14" width="1.7109375" style="169" customWidth="1"/>
    <col min="15" max="15" width="15.7109375" style="0" customWidth="1"/>
    <col min="16" max="16" width="1.7109375" style="168" customWidth="1"/>
    <col min="17" max="17" width="15.7109375" style="0" customWidth="1"/>
    <col min="18" max="18" width="1.7109375" style="169" customWidth="1"/>
    <col min="19" max="19" width="8.8515625" style="0" customWidth="1"/>
    <col min="20" max="20" width="8.28125" style="0" customWidth="1"/>
    <col min="21" max="21" width="11.421875" style="0" customWidth="1"/>
    <col min="22" max="22" width="8.8515625" style="0" customWidth="1"/>
    <col min="23" max="24" width="8.8515625" style="0" hidden="1" customWidth="1"/>
    <col min="25" max="25" width="0" style="0" hidden="1" customWidth="1"/>
  </cols>
  <sheetData>
    <row r="1" spans="1:18" s="6" customFormat="1" ht="21.75" customHeight="1">
      <c r="A1" s="1" t="str">
        <f>'[1]PODEŠAVANJA-NE BRISATI'!$A$6</f>
        <v>OP BEOGRADA</v>
      </c>
      <c r="B1" s="1"/>
      <c r="C1" s="2"/>
      <c r="D1" s="2"/>
      <c r="E1" s="2"/>
      <c r="F1" s="2"/>
      <c r="G1" s="2"/>
      <c r="H1" s="2"/>
      <c r="I1" s="2"/>
      <c r="J1" s="3"/>
      <c r="K1" s="4" t="s">
        <v>0</v>
      </c>
      <c r="L1" s="4"/>
      <c r="M1" s="5"/>
      <c r="N1" s="3"/>
      <c r="O1" s="3" t="s">
        <v>1</v>
      </c>
      <c r="P1" s="3"/>
      <c r="Q1" s="2"/>
      <c r="R1" s="3"/>
    </row>
    <row r="2" spans="1:18" s="11" customFormat="1" ht="12.75">
      <c r="A2" s="7" t="str">
        <f>'[1]PODEŠAVANJA-NE BRISATI'!$A$8</f>
        <v>Teniski savez Srbije</v>
      </c>
      <c r="B2" s="7"/>
      <c r="C2" s="7"/>
      <c r="D2" s="7"/>
      <c r="E2" s="7"/>
      <c r="F2" s="7"/>
      <c r="G2" s="8"/>
      <c r="H2" s="9"/>
      <c r="I2" s="9"/>
      <c r="J2" s="10"/>
      <c r="K2" s="4" t="s">
        <v>2</v>
      </c>
      <c r="L2" s="4"/>
      <c r="M2" s="4"/>
      <c r="N2" s="10"/>
      <c r="O2" s="9"/>
      <c r="P2" s="10"/>
      <c r="Q2" s="9"/>
      <c r="R2" s="10"/>
    </row>
    <row r="3" spans="1:18" s="16" customFormat="1" ht="12.75" customHeight="1">
      <c r="A3" s="12" t="s">
        <v>3</v>
      </c>
      <c r="B3" s="12"/>
      <c r="C3" s="12"/>
      <c r="D3" s="12"/>
      <c r="E3" s="12"/>
      <c r="F3" s="174" t="s">
        <v>4</v>
      </c>
      <c r="G3" s="174"/>
      <c r="H3" s="174"/>
      <c r="I3" s="174"/>
      <c r="J3" s="13"/>
      <c r="K3" s="14" t="s">
        <v>5</v>
      </c>
      <c r="L3" s="13"/>
      <c r="M3" s="14" t="s">
        <v>6</v>
      </c>
      <c r="N3" s="13"/>
      <c r="O3" s="12"/>
      <c r="P3" s="13"/>
      <c r="Q3" s="12"/>
      <c r="R3" s="15" t="s">
        <v>7</v>
      </c>
    </row>
    <row r="4" spans="1:18" s="22" customFormat="1" ht="11.25" customHeight="1" thickBot="1">
      <c r="A4" s="175" t="str">
        <f>'[1]PODEŠAVANJA-NE BRISATI'!$A$10</f>
        <v>18.11.2017.</v>
      </c>
      <c r="B4" s="175"/>
      <c r="C4" s="175"/>
      <c r="D4" s="17"/>
      <c r="E4" s="17"/>
      <c r="F4" s="176" t="str">
        <f>'[1]PODEŠAVANJA-NE BRISATI'!$C$10</f>
        <v>BEOGRAD, TK CLASSICS</v>
      </c>
      <c r="G4" s="176"/>
      <c r="H4" s="176"/>
      <c r="I4" s="176"/>
      <c r="J4" s="18"/>
      <c r="K4" s="19" t="str">
        <f>'[1]PODEŠAVANJA-NE BRISATI'!$G$10</f>
        <v>ll</v>
      </c>
      <c r="L4" s="18"/>
      <c r="M4" s="20">
        <f>'[1]PODEŠAVANJA-NE BRISATI'!$A$12</f>
        <v>14</v>
      </c>
      <c r="N4" s="18"/>
      <c r="O4" s="17"/>
      <c r="P4" s="18"/>
      <c r="Q4" s="17"/>
      <c r="R4" s="21" t="str">
        <f>'[1]PODEŠAVANJA-NE BRISATI'!$I$10</f>
        <v>Milica Dajin</v>
      </c>
    </row>
    <row r="5" spans="1:18" s="16" customFormat="1" ht="9.75">
      <c r="A5" s="23"/>
      <c r="B5" s="24" t="s">
        <v>8</v>
      </c>
      <c r="C5" s="24" t="s">
        <v>9</v>
      </c>
      <c r="D5" s="24" t="s">
        <v>10</v>
      </c>
      <c r="E5" s="25" t="s">
        <v>11</v>
      </c>
      <c r="F5" s="25"/>
      <c r="G5" s="25" t="s">
        <v>12</v>
      </c>
      <c r="H5" s="25"/>
      <c r="I5" s="25" t="s">
        <v>13</v>
      </c>
      <c r="J5" s="25"/>
      <c r="K5" s="24" t="s">
        <v>14</v>
      </c>
      <c r="L5" s="26"/>
      <c r="M5" s="24" t="s">
        <v>15</v>
      </c>
      <c r="N5" s="26"/>
      <c r="O5" s="24" t="s">
        <v>16</v>
      </c>
      <c r="P5" s="26"/>
      <c r="Q5" s="24" t="s">
        <v>17</v>
      </c>
      <c r="R5" s="27"/>
    </row>
    <row r="6" spans="1:18" s="16" customFormat="1" ht="3.75" customHeight="1">
      <c r="A6" s="28"/>
      <c r="B6" s="29"/>
      <c r="C6" s="30"/>
      <c r="D6" s="29"/>
      <c r="E6" s="31"/>
      <c r="F6" s="31"/>
      <c r="G6" s="31"/>
      <c r="H6" s="32"/>
      <c r="I6" s="31"/>
      <c r="J6" s="33"/>
      <c r="K6" s="29"/>
      <c r="L6" s="33"/>
      <c r="M6" s="29"/>
      <c r="N6" s="33"/>
      <c r="O6" s="29"/>
      <c r="P6" s="33"/>
      <c r="Q6" s="29"/>
      <c r="R6" s="34"/>
    </row>
    <row r="7" spans="1:25" s="45" customFormat="1" ht="8.25" customHeight="1">
      <c r="A7" s="35" t="s">
        <v>18</v>
      </c>
      <c r="B7" s="36" t="str">
        <f>IF($D7="","",VLOOKUP($D7,'[1]PRIPREMA DECACI GT'!$A$7:$P$38,15))</f>
        <v>DA</v>
      </c>
      <c r="C7" s="37">
        <f>IF($D7="","",VLOOKUP($D7,'[1]PRIPREMA DECACI GT'!$A$7:$P$71,16))</f>
        <v>29</v>
      </c>
      <c r="D7" s="38">
        <v>1</v>
      </c>
      <c r="E7" s="39" t="str">
        <f>UPPER(IF($D7="","",VLOOKUP($D7,'[1]PRIPREMA DECACI GT'!$A$7:$P$71,2)))</f>
        <v>MRAOVIĆ</v>
      </c>
      <c r="F7" s="39"/>
      <c r="G7" s="39" t="str">
        <f>IF($D7="","",VLOOKUP($D7,'[1]PRIPREMA DECACI GT'!$A$7:$P$71,3))</f>
        <v>NEMANJA</v>
      </c>
      <c r="H7" s="39"/>
      <c r="I7" s="39" t="str">
        <f>IF($D7="","",VLOOKUP($D7,'[1]PRIPREMA DECACI GT'!$A$7:$P$71,4))</f>
        <v>ŽAK</v>
      </c>
      <c r="J7" s="40"/>
      <c r="K7" s="41"/>
      <c r="L7" s="42"/>
      <c r="M7" s="42"/>
      <c r="N7" s="42"/>
      <c r="O7" s="42"/>
      <c r="P7" s="42"/>
      <c r="Q7" s="42"/>
      <c r="R7" s="43"/>
      <c r="S7" s="44"/>
      <c r="U7" s="46"/>
      <c r="V7" s="47"/>
      <c r="W7" s="48" t="str">
        <f>CONCATENATE(E7,V7,G7)</f>
        <v>MRAOVIĆNEMANJA</v>
      </c>
      <c r="X7" s="45" t="str">
        <f>CONCATENATE(E7," ",MID(G7,1,1),".")</f>
        <v>MRAOVIĆ N.</v>
      </c>
      <c r="Y7" s="49">
        <v>1</v>
      </c>
    </row>
    <row r="8" spans="1:25" s="57" customFormat="1" ht="8.25" customHeight="1">
      <c r="A8" s="50"/>
      <c r="B8" s="51"/>
      <c r="C8" s="52"/>
      <c r="D8" s="53"/>
      <c r="E8" s="54"/>
      <c r="F8" s="54"/>
      <c r="G8" s="54"/>
      <c r="H8" s="170">
        <f>IF(OR(ISTEXT(J8),D9="b"),"",'[1]PODEŠAVANJA-NE BRISATI'!BL1)</f>
      </c>
      <c r="I8" s="54"/>
      <c r="J8" s="55"/>
      <c r="K8" s="56" t="str">
        <f>IF(D9="B",X7,UPPER(IF(OR(J8="a",J8="as"),X7,IF(OR(J8="b",J8="bs"),X9,))))</f>
        <v>MRAOVIĆ N.</v>
      </c>
      <c r="L8" s="42"/>
      <c r="M8" s="42"/>
      <c r="N8" s="42"/>
      <c r="O8" s="42"/>
      <c r="P8" s="42"/>
      <c r="Q8" s="42"/>
      <c r="R8" s="43"/>
      <c r="U8" s="58"/>
      <c r="V8" s="59"/>
      <c r="W8" s="60"/>
      <c r="X8" s="45" t="str">
        <f aca="true" t="shared" si="0" ref="X8:X71">CONCATENATE(E8," ",MID(G8,1,1),".")</f>
        <v> .</v>
      </c>
      <c r="Y8" s="61"/>
    </row>
    <row r="9" spans="1:25" s="45" customFormat="1" ht="8.25" customHeight="1">
      <c r="A9" s="50" t="s">
        <v>19</v>
      </c>
      <c r="B9" s="36">
        <f>IF($D9="","",VLOOKUP($D9,'[1]PRIPREMA DECACI GT'!$A$7:$P$38,15))</f>
        <v>0</v>
      </c>
      <c r="C9" s="37">
        <f>IF($D9="","",VLOOKUP($D9,'[1]PRIPREMA DECACI GT'!$A$7:$P$71,16))</f>
        <v>0</v>
      </c>
      <c r="D9" s="62" t="s">
        <v>20</v>
      </c>
      <c r="E9" s="63" t="str">
        <f>UPPER(IF($D9="","",VLOOKUP($D9,'[1]PRIPREMA DECACI GT'!$A$7:$P$71,2)))</f>
        <v>BYE</v>
      </c>
      <c r="F9" s="63"/>
      <c r="G9" s="63">
        <f>IF($D9="","",VLOOKUP($D9,'[1]PRIPREMA DECACI GT'!$A$7:$P$71,3))</f>
        <v>0</v>
      </c>
      <c r="H9" s="171"/>
      <c r="I9" s="63">
        <f>IF($D9="","",VLOOKUP($D9,'[1]PRIPREMA DECACI GT'!$A$7:$P$71,4))</f>
        <v>0</v>
      </c>
      <c r="J9" s="64"/>
      <c r="K9" s="65"/>
      <c r="L9" s="66"/>
      <c r="M9" s="42"/>
      <c r="N9" s="42"/>
      <c r="O9" s="42"/>
      <c r="P9" s="42"/>
      <c r="Q9" s="42"/>
      <c r="R9" s="43"/>
      <c r="S9" s="44"/>
      <c r="U9" s="46"/>
      <c r="V9" s="59"/>
      <c r="W9" s="67"/>
      <c r="X9" s="45" t="str">
        <f t="shared" si="0"/>
        <v>BYE 0.</v>
      </c>
      <c r="Y9" s="49" t="s">
        <v>20</v>
      </c>
    </row>
    <row r="10" spans="1:25" s="57" customFormat="1" ht="8.25" customHeight="1">
      <c r="A10" s="50"/>
      <c r="B10" s="51"/>
      <c r="C10" s="52"/>
      <c r="D10" s="53"/>
      <c r="E10" s="54"/>
      <c r="F10" s="54"/>
      <c r="G10" s="54"/>
      <c r="H10" s="54"/>
      <c r="I10" s="54"/>
      <c r="J10" s="68"/>
      <c r="K10" s="172"/>
      <c r="L10" s="69" t="s">
        <v>20</v>
      </c>
      <c r="M10" s="56" t="str">
        <f>UPPER(IF(OR(L10="a",L10="as"),K8,IF(OR(L10="b",L10="bs"),K12,)))</f>
        <v>NENADOVIĆ F.</v>
      </c>
      <c r="N10" s="70"/>
      <c r="O10" s="71"/>
      <c r="P10" s="42"/>
      <c r="Q10" s="42"/>
      <c r="R10" s="43"/>
      <c r="U10" s="58"/>
      <c r="V10" s="59"/>
      <c r="W10" s="60" t="e">
        <f>CONCATENATE(#REF!,V10,G10)</f>
        <v>#REF!</v>
      </c>
      <c r="X10" s="45" t="str">
        <f t="shared" si="0"/>
        <v> .</v>
      </c>
      <c r="Y10" s="61"/>
    </row>
    <row r="11" spans="1:25" s="45" customFormat="1" ht="8.25" customHeight="1">
      <c r="A11" s="50" t="s">
        <v>21</v>
      </c>
      <c r="B11" s="36" t="str">
        <f>IF($D11="","",VLOOKUP($D11,'[1]PRIPREMA DECACI GT'!$A$7:$P$38,15))</f>
        <v>DA</v>
      </c>
      <c r="C11" s="37">
        <f>IF($D11="","",VLOOKUP($D11,'[1]PRIPREMA DECACI GT'!$A$7:$P$71,16))</f>
        <v>0</v>
      </c>
      <c r="D11" s="62">
        <v>45</v>
      </c>
      <c r="E11" s="63" t="str">
        <f>UPPER(IF($D11="","",VLOOKUP($D11,'[1]PRIPREMA DECACI GT'!$A$7:$P$71,2)))</f>
        <v>NENADOVIĆ</v>
      </c>
      <c r="F11" s="63"/>
      <c r="G11" s="63" t="str">
        <f>IF($D11="","",VLOOKUP($D11,'[1]PRIPREMA DECACI GT'!$A$7:$P$71,3))</f>
        <v>FILIP</v>
      </c>
      <c r="H11" s="63"/>
      <c r="I11" s="63" t="str">
        <f>IF($D11="","",VLOOKUP($D11,'[1]PRIPREMA DECACI GT'!$A$7:$P$71,4))</f>
        <v>BAN</v>
      </c>
      <c r="J11" s="72"/>
      <c r="K11" s="172"/>
      <c r="L11" s="73"/>
      <c r="M11" s="41" t="s">
        <v>104</v>
      </c>
      <c r="N11" s="66"/>
      <c r="O11" s="42"/>
      <c r="P11" s="42"/>
      <c r="Q11" s="42"/>
      <c r="R11" s="43"/>
      <c r="S11" s="44"/>
      <c r="U11" s="46"/>
      <c r="V11" s="59"/>
      <c r="W11" s="67"/>
      <c r="X11" s="45" t="str">
        <f t="shared" si="0"/>
        <v>NENADOVIĆ F.</v>
      </c>
      <c r="Y11" s="49">
        <v>17</v>
      </c>
    </row>
    <row r="12" spans="1:28" s="57" customFormat="1" ht="8.25" customHeight="1">
      <c r="A12" s="50"/>
      <c r="B12" s="51"/>
      <c r="C12" s="52"/>
      <c r="D12" s="53"/>
      <c r="E12" s="54"/>
      <c r="F12" s="54"/>
      <c r="G12" s="54"/>
      <c r="H12" s="170"/>
      <c r="I12" s="54"/>
      <c r="J12" s="55" t="s">
        <v>102</v>
      </c>
      <c r="K12" s="56" t="str">
        <f>IF(D13="b",X11,IF(D11="b",X13,UPPER(IF(OR(J12="a",J12="as"),X11,IF(OR(J12="b",J12="bs"),X13,)))))</f>
        <v>NENADOVIĆ F.</v>
      </c>
      <c r="L12" s="64"/>
      <c r="M12" s="41"/>
      <c r="N12" s="74"/>
      <c r="O12" s="71"/>
      <c r="P12" s="42"/>
      <c r="Q12" s="42"/>
      <c r="R12" s="43"/>
      <c r="U12" s="58"/>
      <c r="V12" s="59"/>
      <c r="W12" s="60" t="str">
        <f>CONCATENATE(E9,V12,G12)</f>
        <v>BYE</v>
      </c>
      <c r="X12" s="45" t="str">
        <f t="shared" si="0"/>
        <v> .</v>
      </c>
      <c r="Y12" s="61"/>
      <c r="AB12" s="61"/>
    </row>
    <row r="13" spans="1:28" s="45" customFormat="1" ht="8.25" customHeight="1">
      <c r="A13" s="50" t="s">
        <v>22</v>
      </c>
      <c r="B13" s="36" t="str">
        <f>IF($D13="","",VLOOKUP($D13,'[1]PRIPREMA DECACI GT'!$A$7:$P$38,15))</f>
        <v>DA</v>
      </c>
      <c r="C13" s="37">
        <f>IF($D13="","",VLOOKUP($D13,'[1]PRIPREMA DECACI GT'!$A$7:$P$71,16))</f>
        <v>181</v>
      </c>
      <c r="D13" s="62">
        <v>28</v>
      </c>
      <c r="E13" s="63" t="str">
        <f>UPPER(IF($D13="","",VLOOKUP($D13,'[1]PRIPREMA DECACI GT'!$A$7:$P$71,2)))</f>
        <v>KOLUNDŽIJA</v>
      </c>
      <c r="F13" s="63"/>
      <c r="G13" s="63" t="str">
        <f>IF($D13="","",VLOOKUP($D13,'[1]PRIPREMA DECACI GT'!$A$7:$P$71,3))</f>
        <v>VUKAŠIN</v>
      </c>
      <c r="H13" s="171"/>
      <c r="I13" s="63" t="str">
        <f>IF($D13="","",VLOOKUP($D13,'[1]PRIPREMA DECACI GT'!$A$7:$P$71,4))</f>
        <v>TRI</v>
      </c>
      <c r="J13" s="64"/>
      <c r="K13" s="41" t="s">
        <v>103</v>
      </c>
      <c r="L13" s="75"/>
      <c r="M13" s="41"/>
      <c r="N13" s="74"/>
      <c r="O13" s="42"/>
      <c r="P13" s="42"/>
      <c r="Q13" s="42"/>
      <c r="R13" s="43"/>
      <c r="S13" s="44"/>
      <c r="U13" s="46"/>
      <c r="V13" s="59"/>
      <c r="W13" s="67"/>
      <c r="X13" s="45" t="str">
        <f t="shared" si="0"/>
        <v>KOLUNDŽIJA V.</v>
      </c>
      <c r="Y13" s="49">
        <v>18</v>
      </c>
      <c r="AB13" s="49"/>
    </row>
    <row r="14" spans="1:28" s="57" customFormat="1" ht="8.25" customHeight="1">
      <c r="A14" s="50"/>
      <c r="B14" s="51"/>
      <c r="C14" s="52"/>
      <c r="D14" s="53"/>
      <c r="E14" s="54"/>
      <c r="F14" s="54"/>
      <c r="G14" s="54"/>
      <c r="H14" s="54"/>
      <c r="I14" s="54"/>
      <c r="J14" s="68"/>
      <c r="K14" s="41"/>
      <c r="L14" s="42"/>
      <c r="M14" s="172"/>
      <c r="N14" s="69" t="s">
        <v>102</v>
      </c>
      <c r="O14" s="56" t="str">
        <f>UPPER(IF(OR(N14="a",N14="as"),M10,IF(OR(N14="b",N14="bs"),M18,)))</f>
        <v>NENADOVIĆ F.</v>
      </c>
      <c r="P14" s="70"/>
      <c r="Q14" s="42"/>
      <c r="R14" s="43"/>
      <c r="U14" s="58"/>
      <c r="V14" s="59"/>
      <c r="W14" s="60">
        <f>CONCATENATE(E14,V14,G14)</f>
      </c>
      <c r="X14" s="45" t="str">
        <f t="shared" si="0"/>
        <v> .</v>
      </c>
      <c r="Y14" s="61"/>
      <c r="AB14" s="61"/>
    </row>
    <row r="15" spans="1:28" s="45" customFormat="1" ht="8.25" customHeight="1">
      <c r="A15" s="50" t="s">
        <v>23</v>
      </c>
      <c r="B15" s="36" t="str">
        <f>IF($D15="","",VLOOKUP($D15,'[1]PRIPREMA DECACI GT'!$A$7:$P$38,15))</f>
        <v>DA</v>
      </c>
      <c r="C15" s="37">
        <f>IF($D15="","",VLOOKUP($D15,'[1]PRIPREMA DECACI GT'!$A$7:$P$71,16))</f>
        <v>194</v>
      </c>
      <c r="D15" s="62">
        <v>31</v>
      </c>
      <c r="E15" s="63" t="str">
        <f>UPPER(IF($D15="","",VLOOKUP($D15,'[1]PRIPREMA DECACI GT'!$A$7:$P$71,2)))</f>
        <v>STOKANOVIĆ</v>
      </c>
      <c r="F15" s="63"/>
      <c r="G15" s="63" t="str">
        <f>IF($D15="","",VLOOKUP($D15,'[1]PRIPREMA DECACI GT'!$A$7:$P$71,3))</f>
        <v>NOVAK</v>
      </c>
      <c r="H15" s="63"/>
      <c r="I15" s="63" t="str">
        <f>IF($D15="","",VLOOKUP($D15,'[1]PRIPREMA DECACI GT'!$A$7:$P$71,4))</f>
        <v>CZ</v>
      </c>
      <c r="J15" s="40"/>
      <c r="K15" s="41"/>
      <c r="L15" s="42"/>
      <c r="M15" s="172"/>
      <c r="N15" s="73"/>
      <c r="O15" s="41" t="s">
        <v>105</v>
      </c>
      <c r="P15" s="66"/>
      <c r="Q15" s="42"/>
      <c r="R15" s="43"/>
      <c r="S15" s="44"/>
      <c r="U15" s="46"/>
      <c r="V15" s="59"/>
      <c r="W15" s="67"/>
      <c r="X15" s="45" t="str">
        <f t="shared" si="0"/>
        <v>STOKANOVIĆ N.</v>
      </c>
      <c r="Y15" s="49" t="s">
        <v>20</v>
      </c>
      <c r="AB15" s="49"/>
    </row>
    <row r="16" spans="1:28" s="57" customFormat="1" ht="8.25" customHeight="1">
      <c r="A16" s="50"/>
      <c r="B16" s="51"/>
      <c r="C16" s="52"/>
      <c r="D16" s="53"/>
      <c r="E16" s="54"/>
      <c r="F16" s="54"/>
      <c r="G16" s="54"/>
      <c r="H16" s="170"/>
      <c r="I16" s="54"/>
      <c r="J16" s="55" t="s">
        <v>102</v>
      </c>
      <c r="K16" s="56" t="str">
        <f>IF(D17="b",X15,IF(D15="b",X17,UPPER(IF(OR(J16="a",J16="as"),X15,IF(OR(J16="b",J16="bs"),X17,)))))</f>
        <v>STOKANOVIĆ N.</v>
      </c>
      <c r="L16" s="70"/>
      <c r="M16" s="75"/>
      <c r="N16" s="76"/>
      <c r="O16" s="41"/>
      <c r="P16" s="74"/>
      <c r="Q16" s="42"/>
      <c r="R16" s="43"/>
      <c r="U16" s="58"/>
      <c r="V16" s="59"/>
      <c r="W16" s="60">
        <f>CONCATENATE(E16,V16,G16)</f>
      </c>
      <c r="X16" s="45" t="str">
        <f t="shared" si="0"/>
        <v> .</v>
      </c>
      <c r="Y16" s="61"/>
      <c r="AB16" s="61"/>
    </row>
    <row r="17" spans="1:28" s="45" customFormat="1" ht="8.25" customHeight="1">
      <c r="A17" s="50" t="s">
        <v>24</v>
      </c>
      <c r="B17" s="36" t="str">
        <f>IF($D17="","",VLOOKUP($D17,'[1]PRIPREMA DECACI GT'!$A$7:$P$38,15))</f>
        <v>DA</v>
      </c>
      <c r="C17" s="37">
        <f>IF($D17="","",VLOOKUP($D17,'[1]PRIPREMA DECACI GT'!$A$7:$P$71,16))</f>
        <v>186</v>
      </c>
      <c r="D17" s="62">
        <v>30</v>
      </c>
      <c r="E17" s="63" t="str">
        <f>UPPER(IF($D17="","",VLOOKUP($D17,'[1]PRIPREMA DECACI GT'!$A$7:$P$71,2)))</f>
        <v>BIRČANIN</v>
      </c>
      <c r="F17" s="63"/>
      <c r="G17" s="63" t="str">
        <f>IF($D17="","",VLOOKUP($D17,'[1]PRIPREMA DECACI GT'!$A$7:$P$71,3))</f>
        <v>LEON</v>
      </c>
      <c r="H17" s="171"/>
      <c r="I17" s="63" t="str">
        <f>IF($D17="","",VLOOKUP($D17,'[1]PRIPREMA DECACI GT'!$A$7:$P$71,4))</f>
        <v>TRK</v>
      </c>
      <c r="J17" s="64"/>
      <c r="K17" s="65" t="s">
        <v>108</v>
      </c>
      <c r="L17" s="66"/>
      <c r="M17" s="75"/>
      <c r="N17" s="76"/>
      <c r="O17" s="41"/>
      <c r="P17" s="74"/>
      <c r="Q17" s="42"/>
      <c r="R17" s="43"/>
      <c r="S17" s="44"/>
      <c r="U17" s="46"/>
      <c r="V17" s="59"/>
      <c r="W17" s="67"/>
      <c r="X17" s="45" t="str">
        <f t="shared" si="0"/>
        <v>BIRČANIN L.</v>
      </c>
      <c r="Y17" s="49">
        <v>19</v>
      </c>
      <c r="AB17" s="49"/>
    </row>
    <row r="18" spans="1:28" s="57" customFormat="1" ht="8.25" customHeight="1">
      <c r="A18" s="50"/>
      <c r="B18" s="51"/>
      <c r="C18" s="52"/>
      <c r="D18" s="53"/>
      <c r="E18" s="54"/>
      <c r="F18" s="54"/>
      <c r="G18" s="54"/>
      <c r="H18" s="54"/>
      <c r="I18" s="54"/>
      <c r="J18" s="77"/>
      <c r="K18" s="172"/>
      <c r="L18" s="69" t="s">
        <v>102</v>
      </c>
      <c r="M18" s="56" t="str">
        <f>UPPER(IF(OR(L18="a",L18="as"),K16,IF(OR(L18="b",L18="bs"),K20,)))</f>
        <v>STOKANOVIĆ N.</v>
      </c>
      <c r="N18" s="78"/>
      <c r="O18" s="42"/>
      <c r="P18" s="74"/>
      <c r="Q18" s="42"/>
      <c r="R18" s="43"/>
      <c r="U18" s="58"/>
      <c r="V18" s="59"/>
      <c r="W18" s="60" t="str">
        <f>CONCATENATE(E17,V18,G18)</f>
        <v>BIRČANIN</v>
      </c>
      <c r="X18" s="45" t="str">
        <f t="shared" si="0"/>
        <v> .</v>
      </c>
      <c r="Y18" s="61"/>
      <c r="AB18" s="61"/>
    </row>
    <row r="19" spans="1:28" s="45" customFormat="1" ht="8.25" customHeight="1">
      <c r="A19" s="50" t="s">
        <v>25</v>
      </c>
      <c r="B19" s="36">
        <f>IF($D19="","",VLOOKUP($D19,'[1]PRIPREMA DECACI GT'!$A$7:$P$38,15))</f>
        <v>0</v>
      </c>
      <c r="C19" s="37">
        <f>IF($D19="","",VLOOKUP($D19,'[1]PRIPREMA DECACI GT'!$A$7:$P$71,16))</f>
        <v>0</v>
      </c>
      <c r="D19" s="62" t="s">
        <v>20</v>
      </c>
      <c r="E19" s="63" t="str">
        <f>UPPER(IF($D19="","",VLOOKUP($D19,'[1]PRIPREMA DECACI GT'!$A$7:$P$71,2)))</f>
        <v>BYE</v>
      </c>
      <c r="F19" s="63"/>
      <c r="G19" s="63">
        <f>IF($D19="","",VLOOKUP($D19,'[1]PRIPREMA DECACI GT'!$A$7:$P$71,3))</f>
        <v>0</v>
      </c>
      <c r="H19" s="63"/>
      <c r="I19" s="63">
        <f>IF($D19="","",VLOOKUP($D19,'[1]PRIPREMA DECACI GT'!$A$7:$P$71,4))</f>
        <v>0</v>
      </c>
      <c r="J19" s="72"/>
      <c r="K19" s="172"/>
      <c r="L19" s="73"/>
      <c r="M19" s="41" t="s">
        <v>109</v>
      </c>
      <c r="N19" s="79"/>
      <c r="O19" s="42"/>
      <c r="P19" s="74"/>
      <c r="Q19" s="42"/>
      <c r="R19" s="43"/>
      <c r="S19" s="44"/>
      <c r="U19" s="46"/>
      <c r="V19" s="59"/>
      <c r="W19" s="67"/>
      <c r="X19" s="45" t="str">
        <f t="shared" si="0"/>
        <v>BYE 0.</v>
      </c>
      <c r="Y19" s="49" t="s">
        <v>20</v>
      </c>
      <c r="AB19" s="49"/>
    </row>
    <row r="20" spans="1:28" s="57" customFormat="1" ht="8.25" customHeight="1">
      <c r="A20" s="50"/>
      <c r="B20" s="51"/>
      <c r="C20" s="52"/>
      <c r="D20" s="53"/>
      <c r="E20" s="54"/>
      <c r="F20" s="54"/>
      <c r="G20" s="54"/>
      <c r="H20" s="170"/>
      <c r="I20" s="54"/>
      <c r="J20" s="55"/>
      <c r="K20" s="56" t="str">
        <f>IF(D19="b",X21,UPPER(IF(OR(J20="a",J20="as"),X19,IF(OR(J20="b",J20="bs"),X21,))))</f>
        <v>PAP A.</v>
      </c>
      <c r="L20" s="80"/>
      <c r="M20" s="41"/>
      <c r="N20" s="42"/>
      <c r="O20" s="42"/>
      <c r="P20" s="74"/>
      <c r="Q20" s="42"/>
      <c r="R20" s="43"/>
      <c r="U20" s="58"/>
      <c r="V20" s="59"/>
      <c r="W20" s="60">
        <f>CONCATENATE(E20,V20,G20)</f>
      </c>
      <c r="X20" s="45" t="str">
        <f t="shared" si="0"/>
        <v> .</v>
      </c>
      <c r="Y20" s="61"/>
      <c r="AB20" s="61"/>
    </row>
    <row r="21" spans="1:28" s="45" customFormat="1" ht="8.25" customHeight="1">
      <c r="A21" s="35" t="s">
        <v>26</v>
      </c>
      <c r="B21" s="36" t="str">
        <f>IF($D21="","",VLOOKUP($D21,'[1]PRIPREMA DECACI GT'!$A$7:$P$38,15))</f>
        <v>DA</v>
      </c>
      <c r="C21" s="37">
        <f>IF($D21="","",VLOOKUP($D21,'[1]PRIPREMA DECACI GT'!$A$7:$P$71,16))</f>
        <v>106</v>
      </c>
      <c r="D21" s="62">
        <v>16</v>
      </c>
      <c r="E21" s="39" t="str">
        <f>UPPER(IF($D21="","",VLOOKUP($D21,'[1]PRIPREMA DECACI GT'!$A$7:$P$71,2)))</f>
        <v>PAP</v>
      </c>
      <c r="F21" s="39"/>
      <c r="G21" s="39" t="str">
        <f>IF($D21="","",VLOOKUP($D21,'[1]PRIPREMA DECACI GT'!$A$7:$P$71,3))</f>
        <v>ANDREJ</v>
      </c>
      <c r="H21" s="171"/>
      <c r="I21" s="39" t="str">
        <f>IF($D21="","",VLOOKUP($D21,'[1]PRIPREMA DECACI GT'!$A$7:$P$71,4))</f>
        <v>CZ</v>
      </c>
      <c r="J21" s="64"/>
      <c r="K21" s="41"/>
      <c r="L21" s="42"/>
      <c r="M21" s="41"/>
      <c r="N21" s="42"/>
      <c r="O21" s="42"/>
      <c r="P21" s="74"/>
      <c r="Q21" s="42"/>
      <c r="R21" s="43"/>
      <c r="S21" s="44"/>
      <c r="U21" s="46"/>
      <c r="V21" s="59"/>
      <c r="W21" s="67"/>
      <c r="X21" s="45" t="str">
        <f t="shared" si="0"/>
        <v>PAP A.</v>
      </c>
      <c r="Y21" s="49">
        <v>15</v>
      </c>
      <c r="AB21" s="49"/>
    </row>
    <row r="22" spans="1:28" s="57" customFormat="1" ht="8.25" customHeight="1">
      <c r="A22" s="50"/>
      <c r="B22" s="51"/>
      <c r="C22" s="52"/>
      <c r="D22" s="53"/>
      <c r="E22" s="54"/>
      <c r="F22" s="54"/>
      <c r="G22" s="54"/>
      <c r="H22" s="54"/>
      <c r="I22" s="54"/>
      <c r="J22" s="68"/>
      <c r="K22" s="41"/>
      <c r="L22" s="42"/>
      <c r="M22" s="42"/>
      <c r="N22" s="79"/>
      <c r="O22" s="172"/>
      <c r="P22" s="69" t="s">
        <v>102</v>
      </c>
      <c r="Q22" s="56" t="str">
        <f>UPPER(IF(OR(P22="a",P22="as"),O14,IF(OR(P22="b",P22="bs"),O30,)))</f>
        <v>NENADOVIĆ F.</v>
      </c>
      <c r="R22" s="81"/>
      <c r="U22" s="58"/>
      <c r="V22" s="59"/>
      <c r="W22" s="60">
        <f>CONCATENATE(E22,V22,G22)</f>
      </c>
      <c r="X22" s="45" t="str">
        <f t="shared" si="0"/>
        <v> .</v>
      </c>
      <c r="Y22" s="61"/>
      <c r="AB22" s="61"/>
    </row>
    <row r="23" spans="1:28" s="45" customFormat="1" ht="8.25" customHeight="1">
      <c r="A23" s="35" t="s">
        <v>27</v>
      </c>
      <c r="B23" s="36" t="str">
        <f>IF($D23="","",VLOOKUP($D23,'[1]PRIPREMA DECACI GT'!$A$7:$P$38,15))</f>
        <v>DA</v>
      </c>
      <c r="C23" s="37">
        <f>IF($D23="","",VLOOKUP($D23,'[1]PRIPREMA DECACI GT'!$A$7:$P$71,16))</f>
        <v>82</v>
      </c>
      <c r="D23" s="62">
        <v>11</v>
      </c>
      <c r="E23" s="39" t="str">
        <f>UPPER(IF($D23="","",VLOOKUP($D23,'[1]PRIPREMA DECACI GT'!$A$7:$P$71,2)))</f>
        <v>VIRIJEVIĆ</v>
      </c>
      <c r="F23" s="39"/>
      <c r="G23" s="39" t="str">
        <f>IF($D23="","",VLOOKUP($D23,'[1]PRIPREMA DECACI GT'!$A$7:$P$71,3))</f>
        <v>LAZAR</v>
      </c>
      <c r="H23" s="39"/>
      <c r="I23" s="39" t="str">
        <f>IF($D23="","",VLOOKUP($D23,'[1]PRIPREMA DECACI GT'!$A$7:$P$71,4))</f>
        <v>REK</v>
      </c>
      <c r="J23" s="40"/>
      <c r="K23" s="41"/>
      <c r="L23" s="42"/>
      <c r="M23" s="42"/>
      <c r="N23" s="79"/>
      <c r="O23" s="172"/>
      <c r="P23" s="73"/>
      <c r="Q23" s="41" t="s">
        <v>106</v>
      </c>
      <c r="R23" s="82"/>
      <c r="S23" s="44"/>
      <c r="U23" s="46"/>
      <c r="V23" s="59"/>
      <c r="W23" s="67"/>
      <c r="X23" s="45" t="str">
        <f t="shared" si="0"/>
        <v>VIRIJEVIĆ L.</v>
      </c>
      <c r="Y23" s="49">
        <v>9</v>
      </c>
      <c r="AB23" s="49"/>
    </row>
    <row r="24" spans="1:28" s="57" customFormat="1" ht="8.25" customHeight="1">
      <c r="A24" s="50"/>
      <c r="B24" s="51"/>
      <c r="C24" s="52"/>
      <c r="D24" s="53"/>
      <c r="E24" s="54"/>
      <c r="F24" s="54"/>
      <c r="G24" s="54"/>
      <c r="H24" s="170"/>
      <c r="I24" s="54"/>
      <c r="J24" s="55"/>
      <c r="K24" s="56" t="str">
        <f>IF(D25="B",X23,UPPER(IF(OR(J24="a",J24="as"),X23,IF(OR(J24="b",J24="bs"),X25,))))</f>
        <v>VIRIJEVIĆ L.</v>
      </c>
      <c r="L24" s="42"/>
      <c r="M24" s="42"/>
      <c r="N24" s="42"/>
      <c r="O24" s="42"/>
      <c r="P24" s="74"/>
      <c r="Q24" s="41"/>
      <c r="R24" s="83"/>
      <c r="U24" s="58"/>
      <c r="V24" s="59"/>
      <c r="W24" s="60" t="str">
        <f>CONCATENATE(E23,V24,G24)</f>
        <v>VIRIJEVIĆ</v>
      </c>
      <c r="X24" s="45" t="str">
        <f t="shared" si="0"/>
        <v> .</v>
      </c>
      <c r="Y24" s="61"/>
      <c r="AB24" s="61"/>
    </row>
    <row r="25" spans="1:28" s="45" customFormat="1" ht="8.25" customHeight="1">
      <c r="A25" s="50" t="s">
        <v>28</v>
      </c>
      <c r="B25" s="36">
        <f>IF($D25="","",VLOOKUP($D25,'[1]PRIPREMA DECACI GT'!$A$7:$P$38,15))</f>
        <v>0</v>
      </c>
      <c r="C25" s="37">
        <f>IF($D25="","",VLOOKUP($D25,'[1]PRIPREMA DECACI GT'!$A$7:$P$71,16))</f>
        <v>0</v>
      </c>
      <c r="D25" s="62" t="s">
        <v>20</v>
      </c>
      <c r="E25" s="63" t="str">
        <f>UPPER(IF($D25="","",VLOOKUP($D25,'[1]PRIPREMA DECACI GT'!$A$7:$P$71,2)))</f>
        <v>BYE</v>
      </c>
      <c r="F25" s="63"/>
      <c r="G25" s="63">
        <f>IF($D25="","",VLOOKUP($D25,'[1]PRIPREMA DECACI GT'!$A$7:$P$71,3))</f>
        <v>0</v>
      </c>
      <c r="H25" s="171"/>
      <c r="I25" s="63">
        <f>IF($D25="","",VLOOKUP($D25,'[1]PRIPREMA DECACI GT'!$A$7:$P$71,4))</f>
        <v>0</v>
      </c>
      <c r="J25" s="64"/>
      <c r="K25" s="65"/>
      <c r="L25" s="66"/>
      <c r="M25" s="42"/>
      <c r="N25" s="42"/>
      <c r="O25" s="42"/>
      <c r="P25" s="74"/>
      <c r="Q25" s="41"/>
      <c r="R25" s="83"/>
      <c r="S25" s="44"/>
      <c r="U25" s="46"/>
      <c r="V25" s="59"/>
      <c r="W25" s="67"/>
      <c r="X25" s="45" t="str">
        <f t="shared" si="0"/>
        <v>BYE 0.</v>
      </c>
      <c r="Y25" s="49" t="s">
        <v>20</v>
      </c>
      <c r="AB25" s="49"/>
    </row>
    <row r="26" spans="1:28" s="57" customFormat="1" ht="8.25" customHeight="1">
      <c r="A26" s="50"/>
      <c r="B26" s="51"/>
      <c r="C26" s="52"/>
      <c r="D26" s="53"/>
      <c r="E26" s="54"/>
      <c r="F26" s="54"/>
      <c r="G26" s="54"/>
      <c r="H26" s="54"/>
      <c r="I26" s="54"/>
      <c r="J26" s="68"/>
      <c r="K26" s="172"/>
      <c r="L26" s="69" t="s">
        <v>20</v>
      </c>
      <c r="M26" s="56" t="str">
        <f>UPPER(IF(OR(L26="a",L26="as"),K24,IF(OR(L26="b",L26="bs"),K28,)))</f>
        <v>KOMNENIĆ A.</v>
      </c>
      <c r="N26" s="70"/>
      <c r="O26" s="42"/>
      <c r="P26" s="74"/>
      <c r="Q26" s="42"/>
      <c r="R26" s="83"/>
      <c r="U26" s="58"/>
      <c r="V26" s="59"/>
      <c r="W26" s="60">
        <f>CONCATENATE(E26,V26,G26)</f>
      </c>
      <c r="X26" s="45" t="str">
        <f t="shared" si="0"/>
        <v> .</v>
      </c>
      <c r="Y26" s="61"/>
      <c r="AB26" s="61"/>
    </row>
    <row r="27" spans="1:28" s="45" customFormat="1" ht="8.25" customHeight="1">
      <c r="A27" s="50" t="s">
        <v>29</v>
      </c>
      <c r="B27" s="36" t="str">
        <f>IF($D27="","",VLOOKUP($D27,'[1]PRIPREMA DECACI GT'!$A$7:$P$38,15))</f>
        <v>DA</v>
      </c>
      <c r="C27" s="37">
        <f>IF($D27="","",VLOOKUP($D27,'[1]PRIPREMA DECACI GT'!$A$7:$P$71,16))</f>
        <v>0</v>
      </c>
      <c r="D27" s="62">
        <v>43</v>
      </c>
      <c r="E27" s="63" t="str">
        <f>UPPER(IF($D27="","",VLOOKUP($D27,'[1]PRIPREMA DECACI GT'!$A$7:$P$71,2)))</f>
        <v>PAVLOVIĆ</v>
      </c>
      <c r="F27" s="63"/>
      <c r="G27" s="63" t="str">
        <f>IF($D27="","",VLOOKUP($D27,'[1]PRIPREMA DECACI GT'!$A$7:$P$71,3))</f>
        <v>ALEKSA</v>
      </c>
      <c r="H27" s="63"/>
      <c r="I27" s="63" t="str">
        <f>IF($D27="","",VLOOKUP($D27,'[1]PRIPREMA DECACI GT'!$A$7:$P$71,4))</f>
        <v>GAZ</v>
      </c>
      <c r="J27" s="72"/>
      <c r="K27" s="172"/>
      <c r="L27" s="73"/>
      <c r="M27" s="41" t="s">
        <v>110</v>
      </c>
      <c r="N27" s="66"/>
      <c r="O27" s="42"/>
      <c r="P27" s="74"/>
      <c r="Q27" s="42"/>
      <c r="R27" s="83"/>
      <c r="S27" s="44"/>
      <c r="U27" s="46"/>
      <c r="V27" s="59"/>
      <c r="W27" s="67"/>
      <c r="X27" s="45" t="str">
        <f t="shared" si="0"/>
        <v>PAVLOVIĆ A.</v>
      </c>
      <c r="Y27" s="49">
        <v>20</v>
      </c>
      <c r="AB27" s="49"/>
    </row>
    <row r="28" spans="1:28" s="57" customFormat="1" ht="8.25" customHeight="1">
      <c r="A28" s="50"/>
      <c r="B28" s="51"/>
      <c r="C28" s="52"/>
      <c r="D28" s="53"/>
      <c r="E28" s="54"/>
      <c r="F28" s="54"/>
      <c r="G28" s="54"/>
      <c r="H28" s="170"/>
      <c r="I28" s="54"/>
      <c r="J28" s="55" t="s">
        <v>20</v>
      </c>
      <c r="K28" s="56" t="str">
        <f>IF(D29="b",X27,IF(D27="b",X29,UPPER(IF(OR(J28="a",J28="as"),X27,IF(OR(J28="b",J28="bs"),X29,)))))</f>
        <v>KOMNENIĆ A.</v>
      </c>
      <c r="L28" s="64"/>
      <c r="M28" s="41"/>
      <c r="N28" s="74"/>
      <c r="O28" s="42"/>
      <c r="P28" s="74"/>
      <c r="Q28" s="42"/>
      <c r="R28" s="83"/>
      <c r="V28" s="59"/>
      <c r="W28" s="60">
        <f>CONCATENATE(E28,V28,G28)</f>
      </c>
      <c r="X28" s="45" t="str">
        <f t="shared" si="0"/>
        <v> .</v>
      </c>
      <c r="Y28" s="61"/>
      <c r="AB28" s="61"/>
    </row>
    <row r="29" spans="1:28" s="45" customFormat="1" ht="8.25" customHeight="1">
      <c r="A29" s="50" t="s">
        <v>30</v>
      </c>
      <c r="B29" s="36" t="str">
        <f>IF($D29="","",VLOOKUP($D29,'[1]PRIPREMA DECACI GT'!$A$7:$P$38,15))</f>
        <v>DA</v>
      </c>
      <c r="C29" s="37">
        <f>IF($D29="","",VLOOKUP($D29,'[1]PRIPREMA DECACI GT'!$A$7:$P$71,16))</f>
        <v>182</v>
      </c>
      <c r="D29" s="62">
        <v>29</v>
      </c>
      <c r="E29" s="63" t="str">
        <f>UPPER(IF($D29="","",VLOOKUP($D29,'[1]PRIPREMA DECACI GT'!$A$7:$P$71,2)))</f>
        <v>KOMNENIĆ</v>
      </c>
      <c r="F29" s="63"/>
      <c r="G29" s="63" t="str">
        <f>IF($D29="","",VLOOKUP($D29,'[1]PRIPREMA DECACI GT'!$A$7:$P$71,3))</f>
        <v>ANDREJ</v>
      </c>
      <c r="H29" s="171"/>
      <c r="I29" s="63" t="str">
        <f>IF($D29="","",VLOOKUP($D29,'[1]PRIPREMA DECACI GT'!$A$7:$P$71,4))</f>
        <v>GAZ</v>
      </c>
      <c r="J29" s="64"/>
      <c r="K29" s="41" t="s">
        <v>103</v>
      </c>
      <c r="L29" s="75"/>
      <c r="M29" s="41"/>
      <c r="N29" s="74"/>
      <c r="O29" s="42"/>
      <c r="P29" s="74"/>
      <c r="Q29" s="42"/>
      <c r="R29" s="83"/>
      <c r="S29" s="44"/>
      <c r="V29" s="59"/>
      <c r="W29" s="67"/>
      <c r="X29" s="45" t="str">
        <f t="shared" si="0"/>
        <v>KOMNENIĆ A.</v>
      </c>
      <c r="Y29" s="49">
        <v>21</v>
      </c>
      <c r="AB29" s="49"/>
    </row>
    <row r="30" spans="1:28" s="57" customFormat="1" ht="8.25" customHeight="1">
      <c r="A30" s="50"/>
      <c r="B30" s="51"/>
      <c r="C30" s="52"/>
      <c r="D30" s="53"/>
      <c r="E30" s="54"/>
      <c r="F30" s="54"/>
      <c r="G30" s="54"/>
      <c r="H30" s="54"/>
      <c r="I30" s="54"/>
      <c r="J30" s="68"/>
      <c r="K30" s="41"/>
      <c r="L30" s="42"/>
      <c r="M30" s="172"/>
      <c r="N30" s="69" t="s">
        <v>20</v>
      </c>
      <c r="O30" s="56" t="str">
        <f>UPPER(IF(OR(N30="a",N30="as"),M26,IF(OR(N30="b",N30="bs"),M34,)))</f>
        <v>RAKIĆ D.</v>
      </c>
      <c r="P30" s="80"/>
      <c r="Q30" s="42"/>
      <c r="R30" s="83"/>
      <c r="V30" s="59"/>
      <c r="W30" s="60">
        <f>CONCATENATE(E30,V30,G30)</f>
      </c>
      <c r="X30" s="45" t="str">
        <f t="shared" si="0"/>
        <v> .</v>
      </c>
      <c r="Y30" s="61"/>
      <c r="AB30" s="61"/>
    </row>
    <row r="31" spans="1:28" s="45" customFormat="1" ht="8.25" customHeight="1">
      <c r="A31" s="50" t="s">
        <v>31</v>
      </c>
      <c r="B31" s="36">
        <f>IF($D31="","",VLOOKUP($D31,'[1]PRIPREMA DECACI GT'!$A$7:$P$38,15))</f>
        <v>0</v>
      </c>
      <c r="C31" s="37">
        <f>IF($D31="","",VLOOKUP($D31,'[1]PRIPREMA DECACI GT'!$A$7:$P$71,16))</f>
        <v>0</v>
      </c>
      <c r="D31" s="62" t="s">
        <v>20</v>
      </c>
      <c r="E31" s="63" t="str">
        <f>UPPER(IF($D31="","",VLOOKUP($D31,'[1]PRIPREMA DECACI GT'!$A$7:$P$71,2)))</f>
        <v>BYE</v>
      </c>
      <c r="F31" s="63"/>
      <c r="G31" s="63">
        <f>IF($D31="","",VLOOKUP($D31,'[1]PRIPREMA DECACI GT'!$A$7:$P$71,3))</f>
        <v>0</v>
      </c>
      <c r="H31" s="63"/>
      <c r="I31" s="63">
        <f>IF($D31="","",VLOOKUP($D31,'[1]PRIPREMA DECACI GT'!$A$7:$P$71,4))</f>
        <v>0</v>
      </c>
      <c r="J31" s="40"/>
      <c r="K31" s="41"/>
      <c r="L31" s="42"/>
      <c r="M31" s="172"/>
      <c r="N31" s="73"/>
      <c r="O31" s="41" t="s">
        <v>112</v>
      </c>
      <c r="P31" s="42"/>
      <c r="Q31" s="42"/>
      <c r="R31" s="83"/>
      <c r="S31" s="44"/>
      <c r="V31" s="59"/>
      <c r="W31" s="67"/>
      <c r="X31" s="45" t="str">
        <f t="shared" si="0"/>
        <v>BYE 0.</v>
      </c>
      <c r="Y31" s="49" t="s">
        <v>20</v>
      </c>
      <c r="AB31" s="49"/>
    </row>
    <row r="32" spans="1:28" s="57" customFormat="1" ht="8.25" customHeight="1">
      <c r="A32" s="50"/>
      <c r="B32" s="51"/>
      <c r="C32" s="52"/>
      <c r="D32" s="53"/>
      <c r="E32" s="54"/>
      <c r="F32" s="54"/>
      <c r="G32" s="54"/>
      <c r="H32" s="170"/>
      <c r="I32" s="54"/>
      <c r="J32" s="55"/>
      <c r="K32" s="56" t="str">
        <f>IF(D33="b",X31,IF(D31="b",X33,UPPER(IF(OR(J32="a",J32="as"),X31,IF(OR(J32="b",J32="bs"),X33,)))))</f>
        <v>RAKIĆ D.</v>
      </c>
      <c r="L32" s="42"/>
      <c r="M32" s="75"/>
      <c r="N32" s="76"/>
      <c r="O32" s="41"/>
      <c r="P32" s="42"/>
      <c r="Q32" s="42"/>
      <c r="R32" s="83"/>
      <c r="V32" s="59"/>
      <c r="W32" s="60">
        <f>CONCATENATE(E32,V32,G32)</f>
      </c>
      <c r="X32" s="45" t="str">
        <f t="shared" si="0"/>
        <v> .</v>
      </c>
      <c r="Y32" s="61"/>
      <c r="AB32" s="61"/>
    </row>
    <row r="33" spans="1:28" s="45" customFormat="1" ht="8.25" customHeight="1">
      <c r="A33" s="50" t="s">
        <v>32</v>
      </c>
      <c r="B33" s="36" t="str">
        <f>IF($D33="","",VLOOKUP($D33,'[1]PRIPREMA DECACI GT'!$A$7:$P$38,15))</f>
        <v>DA</v>
      </c>
      <c r="C33" s="37">
        <f>IF($D33="","",VLOOKUP($D33,'[1]PRIPREMA DECACI GT'!$A$7:$P$71,16))</f>
        <v>236</v>
      </c>
      <c r="D33" s="62">
        <v>38</v>
      </c>
      <c r="E33" s="63" t="str">
        <f>UPPER(IF($D33="","",VLOOKUP($D33,'[1]PRIPREMA DECACI GT'!$A$7:$P$71,2)))</f>
        <v>RAKIĆ</v>
      </c>
      <c r="F33" s="63"/>
      <c r="G33" s="63" t="str">
        <f>IF($D33="","",VLOOKUP($D33,'[1]PRIPREMA DECACI GT'!$A$7:$P$71,3))</f>
        <v>DAVID</v>
      </c>
      <c r="H33" s="171"/>
      <c r="I33" s="63" t="str">
        <f>IF($D33="","",VLOOKUP($D33,'[1]PRIPREMA DECACI GT'!$A$7:$P$71,4))</f>
        <v>REK</v>
      </c>
      <c r="J33" s="64"/>
      <c r="K33" s="65"/>
      <c r="L33" s="66"/>
      <c r="M33" s="75"/>
      <c r="N33" s="76"/>
      <c r="O33" s="41"/>
      <c r="P33" s="42"/>
      <c r="Q33" s="42"/>
      <c r="R33" s="83"/>
      <c r="S33" s="44"/>
      <c r="V33" s="59"/>
      <c r="W33" s="67"/>
      <c r="X33" s="45" t="str">
        <f t="shared" si="0"/>
        <v>RAKIĆ D.</v>
      </c>
      <c r="Y33" s="49">
        <v>22</v>
      </c>
      <c r="AB33" s="49"/>
    </row>
    <row r="34" spans="1:28" s="57" customFormat="1" ht="8.25" customHeight="1">
      <c r="A34" s="50"/>
      <c r="B34" s="51"/>
      <c r="C34" s="52"/>
      <c r="D34" s="53" t="s">
        <v>21</v>
      </c>
      <c r="E34" s="54"/>
      <c r="F34" s="54"/>
      <c r="G34" s="54"/>
      <c r="H34" s="54"/>
      <c r="I34" s="54"/>
      <c r="J34" s="68"/>
      <c r="K34" s="172"/>
      <c r="L34" s="69" t="s">
        <v>102</v>
      </c>
      <c r="M34" s="56" t="str">
        <f>UPPER(IF(OR(L34="a",L34="as"),K32,IF(OR(L34="b",L34="bs"),K36,)))</f>
        <v>RAKIĆ D.</v>
      </c>
      <c r="N34" s="78"/>
      <c r="O34" s="42"/>
      <c r="P34" s="42"/>
      <c r="Q34" s="42"/>
      <c r="R34" s="83"/>
      <c r="V34" s="59"/>
      <c r="W34" s="60">
        <f>CONCATENATE(E34,V34,G34)</f>
      </c>
      <c r="X34" s="45" t="str">
        <f t="shared" si="0"/>
        <v> .</v>
      </c>
      <c r="Y34" s="61"/>
      <c r="AB34" s="61"/>
    </row>
    <row r="35" spans="1:28" s="45" customFormat="1" ht="8.25" customHeight="1">
      <c r="A35" s="50" t="s">
        <v>33</v>
      </c>
      <c r="B35" s="36">
        <f>IF($D35="","",VLOOKUP($D35,'[1]PRIPREMA DECACI GT'!$A$7:$P$38,15))</f>
        <v>0</v>
      </c>
      <c r="C35" s="37">
        <f>IF($D35="","",VLOOKUP($D35,'[1]PRIPREMA DECACI GT'!$A$7:$P$71,16))</f>
        <v>0</v>
      </c>
      <c r="D35" s="62" t="s">
        <v>20</v>
      </c>
      <c r="E35" s="63" t="str">
        <f>UPPER(IF($D35="","",VLOOKUP($D35,'[1]PRIPREMA DECACI GT'!$A$7:$P$71,2)))</f>
        <v>BYE</v>
      </c>
      <c r="F35" s="63"/>
      <c r="G35" s="63">
        <f>IF($D35="","",VLOOKUP($D35,'[1]PRIPREMA DECACI GT'!$A$7:$P$71,3))</f>
        <v>0</v>
      </c>
      <c r="H35" s="63"/>
      <c r="I35" s="63">
        <f>IF($D35="","",VLOOKUP($D35,'[1]PRIPREMA DECACI GT'!$A$7:$P$71,4))</f>
        <v>0</v>
      </c>
      <c r="J35" s="72"/>
      <c r="K35" s="172"/>
      <c r="L35" s="73"/>
      <c r="M35" s="41" t="s">
        <v>111</v>
      </c>
      <c r="N35" s="79"/>
      <c r="O35" s="42"/>
      <c r="P35" s="42"/>
      <c r="Q35" s="42"/>
      <c r="R35" s="83"/>
      <c r="S35" s="44"/>
      <c r="V35" s="59"/>
      <c r="W35" s="67"/>
      <c r="X35" s="45" t="str">
        <f t="shared" si="0"/>
        <v>BYE 0.</v>
      </c>
      <c r="Y35" s="49" t="s">
        <v>20</v>
      </c>
      <c r="AB35" s="49"/>
    </row>
    <row r="36" spans="1:28" s="57" customFormat="1" ht="8.25" customHeight="1">
      <c r="A36" s="50"/>
      <c r="B36" s="51"/>
      <c r="C36" s="52"/>
      <c r="D36" s="53"/>
      <c r="E36" s="54"/>
      <c r="F36" s="54"/>
      <c r="G36" s="54"/>
      <c r="H36" s="170"/>
      <c r="I36" s="54"/>
      <c r="J36" s="55"/>
      <c r="K36" s="56" t="str">
        <f>IF(D35="b",X37,UPPER(IF(OR(J36="a",J36="as"),X35,IF(OR(J36="b",J36="bs"),X37,))))</f>
        <v>RADOVANOVIC L.</v>
      </c>
      <c r="L36" s="80"/>
      <c r="M36" s="41"/>
      <c r="N36" s="42"/>
      <c r="O36" s="42"/>
      <c r="P36" s="42"/>
      <c r="Q36" s="42"/>
      <c r="R36" s="83"/>
      <c r="V36" s="59"/>
      <c r="W36" s="60">
        <f>CONCATENATE(E36,V36,G36)</f>
      </c>
      <c r="X36" s="45" t="str">
        <f t="shared" si="0"/>
        <v> .</v>
      </c>
      <c r="Y36" s="61"/>
      <c r="AB36" s="61"/>
    </row>
    <row r="37" spans="1:28" s="45" customFormat="1" ht="8.25" customHeight="1">
      <c r="A37" s="35" t="s">
        <v>34</v>
      </c>
      <c r="B37" s="36" t="str">
        <f>IF($D37="","",VLOOKUP($D37,'[1]PRIPREMA DECACI GT'!$A$7:$P$38,15))</f>
        <v>DA</v>
      </c>
      <c r="C37" s="37">
        <f>IF($D37="","",VLOOKUP($D37,'[1]PRIPREMA DECACI GT'!$A$7:$P$71,16))</f>
        <v>62</v>
      </c>
      <c r="D37" s="62">
        <v>8</v>
      </c>
      <c r="E37" s="39" t="str">
        <f>UPPER(IF($D37="","",VLOOKUP($D37,'[1]PRIPREMA DECACI GT'!$A$7:$P$71,2)))</f>
        <v>RADOVANOVIC</v>
      </c>
      <c r="F37" s="39"/>
      <c r="G37" s="39" t="str">
        <f>IF($D37="","",VLOOKUP($D37,'[1]PRIPREMA DECACI GT'!$A$7:$P$71,3))</f>
        <v>LUKA</v>
      </c>
      <c r="H37" s="171"/>
      <c r="I37" s="39" t="str">
        <f>IF($D37="","",VLOOKUP($D37,'[1]PRIPREMA DECACI GT'!$A$7:$P$71,4))</f>
        <v>GMX</v>
      </c>
      <c r="J37" s="64"/>
      <c r="K37" s="41"/>
      <c r="L37" s="42"/>
      <c r="M37" s="41"/>
      <c r="N37" s="42"/>
      <c r="O37" s="42"/>
      <c r="P37" s="42"/>
      <c r="Q37" s="42"/>
      <c r="R37" s="83"/>
      <c r="S37" s="44"/>
      <c r="V37" s="59"/>
      <c r="W37" s="67"/>
      <c r="X37" s="45" t="str">
        <f t="shared" si="0"/>
        <v>RADOVANOVIC L.</v>
      </c>
      <c r="Y37" s="49">
        <v>7</v>
      </c>
      <c r="AB37" s="49"/>
    </row>
    <row r="38" spans="1:28" s="57" customFormat="1" ht="8.25" customHeight="1">
      <c r="A38" s="50"/>
      <c r="B38" s="51"/>
      <c r="C38" s="52"/>
      <c r="D38" s="53"/>
      <c r="E38" s="54"/>
      <c r="F38" s="54"/>
      <c r="G38" s="54"/>
      <c r="H38" s="54"/>
      <c r="I38" s="54"/>
      <c r="J38" s="68"/>
      <c r="K38" s="41"/>
      <c r="L38" s="42"/>
      <c r="M38" s="42"/>
      <c r="N38" s="79"/>
      <c r="O38" s="84" t="s">
        <v>35</v>
      </c>
      <c r="P38" s="85" t="s">
        <v>102</v>
      </c>
      <c r="Q38" s="56" t="str">
        <f>UPPER(IF(OR(P38="a",P38="as"),Q22,IF(OR(P38="b",P38="bs"),Q54,)))</f>
        <v>NENADOVIĆ F.</v>
      </c>
      <c r="R38" s="86"/>
      <c r="S38" s="172"/>
      <c r="V38" s="59"/>
      <c r="W38" s="60">
        <f>CONCATENATE(E38,V38,G38)</f>
      </c>
      <c r="X38" s="45" t="str">
        <f t="shared" si="0"/>
        <v> .</v>
      </c>
      <c r="Y38" s="61"/>
      <c r="AB38" s="61"/>
    </row>
    <row r="39" spans="1:28" s="45" customFormat="1" ht="8.25" customHeight="1">
      <c r="A39" s="35" t="s">
        <v>36</v>
      </c>
      <c r="B39" s="36" t="str">
        <f>IF($D39="","",VLOOKUP($D39,'[1]PRIPREMA DECACI GT'!$A$7:$P$38,15))</f>
        <v>DA</v>
      </c>
      <c r="C39" s="37">
        <f>IF($D39="","",VLOOKUP($D39,'[1]PRIPREMA DECACI GT'!$A$7:$P$71,16))</f>
        <v>44</v>
      </c>
      <c r="D39" s="62">
        <v>3</v>
      </c>
      <c r="E39" s="39" t="str">
        <f>UPPER(IF($D39="","",VLOOKUP($D39,'[1]PRIPREMA DECACI GT'!$A$7:$P$71,2)))</f>
        <v>MIŠIĆ</v>
      </c>
      <c r="F39" s="39"/>
      <c r="G39" s="39" t="str">
        <f>IF($D39="","",VLOOKUP($D39,'[1]PRIPREMA DECACI GT'!$A$7:$P$71,3))</f>
        <v>ALEKSA</v>
      </c>
      <c r="H39" s="39"/>
      <c r="I39" s="39" t="str">
        <f>IF($D39="","",VLOOKUP($D39,'[1]PRIPREMA DECACI GT'!$A$7:$P$71,4))</f>
        <v>GAZ</v>
      </c>
      <c r="J39" s="40"/>
      <c r="K39" s="41"/>
      <c r="L39" s="42"/>
      <c r="M39" s="42"/>
      <c r="N39" s="79"/>
      <c r="O39" s="87"/>
      <c r="P39" s="88"/>
      <c r="Q39" s="41" t="s">
        <v>107</v>
      </c>
      <c r="R39" s="89"/>
      <c r="S39" s="172"/>
      <c r="V39" s="59"/>
      <c r="W39" s="67"/>
      <c r="X39" s="45" t="str">
        <f t="shared" si="0"/>
        <v>MIŠIĆ A.</v>
      </c>
      <c r="Y39" s="49">
        <v>3</v>
      </c>
      <c r="AB39" s="49"/>
    </row>
    <row r="40" spans="1:28" s="57" customFormat="1" ht="8.25" customHeight="1">
      <c r="A40" s="50"/>
      <c r="B40" s="51"/>
      <c r="C40" s="52"/>
      <c r="D40" s="53"/>
      <c r="E40" s="54"/>
      <c r="F40" s="54"/>
      <c r="G40" s="54"/>
      <c r="H40" s="170"/>
      <c r="I40" s="54"/>
      <c r="J40" s="55"/>
      <c r="K40" s="56" t="str">
        <f>IF(D41="B",X39,UPPER(IF(OR(J40="a",J40="as"),X39,IF(OR(J40="b",J40="bs"),X41,))))</f>
        <v>MIŠIĆ A.</v>
      </c>
      <c r="L40" s="70"/>
      <c r="M40" s="42"/>
      <c r="N40" s="42"/>
      <c r="O40" s="90"/>
      <c r="P40" s="68"/>
      <c r="Q40" s="41"/>
      <c r="R40" s="91"/>
      <c r="V40" s="59"/>
      <c r="W40" s="60">
        <f>CONCATENATE(E40,V40,G40)</f>
      </c>
      <c r="X40" s="45" t="str">
        <f t="shared" si="0"/>
        <v> .</v>
      </c>
      <c r="Y40" s="61"/>
      <c r="AB40" s="61"/>
    </row>
    <row r="41" spans="1:28" s="45" customFormat="1" ht="8.25" customHeight="1">
      <c r="A41" s="50" t="s">
        <v>37</v>
      </c>
      <c r="B41" s="36">
        <f>IF($D41="","",VLOOKUP($D41,'[1]PRIPREMA DECACI GT'!$A$7:$P$38,15))</f>
        <v>0</v>
      </c>
      <c r="C41" s="37">
        <f>IF($D41="","",VLOOKUP($D41,'[1]PRIPREMA DECACI GT'!$A$7:$P$71,16))</f>
        <v>0</v>
      </c>
      <c r="D41" s="62" t="s">
        <v>20</v>
      </c>
      <c r="E41" s="63" t="str">
        <f>UPPER(IF($D41="","",VLOOKUP($D41,'[1]PRIPREMA DECACI GT'!$A$7:$P$71,2)))</f>
        <v>BYE</v>
      </c>
      <c r="F41" s="63"/>
      <c r="G41" s="63">
        <f>IF($D41="","",VLOOKUP($D41,'[1]PRIPREMA DECACI GT'!$A$7:$P$71,3))</f>
        <v>0</v>
      </c>
      <c r="H41" s="171"/>
      <c r="I41" s="63">
        <f>IF($D41="","",VLOOKUP($D41,'[1]PRIPREMA DECACI GT'!$A$7:$P$71,4))</f>
        <v>0</v>
      </c>
      <c r="J41" s="64"/>
      <c r="K41" s="65"/>
      <c r="L41" s="66"/>
      <c r="M41" s="42"/>
      <c r="N41" s="42"/>
      <c r="O41" s="90"/>
      <c r="P41" s="68"/>
      <c r="Q41" s="41"/>
      <c r="R41" s="91"/>
      <c r="S41" s="44"/>
      <c r="V41" s="59"/>
      <c r="W41" s="67"/>
      <c r="X41" s="45" t="str">
        <f t="shared" si="0"/>
        <v>BYE 0.</v>
      </c>
      <c r="Y41" s="49" t="s">
        <v>20</v>
      </c>
      <c r="AB41" s="49"/>
    </row>
    <row r="42" spans="1:28" s="57" customFormat="1" ht="8.25" customHeight="1">
      <c r="A42" s="50"/>
      <c r="B42" s="51"/>
      <c r="C42" s="52"/>
      <c r="D42" s="53"/>
      <c r="E42" s="54"/>
      <c r="F42" s="54"/>
      <c r="G42" s="54"/>
      <c r="H42" s="54"/>
      <c r="I42" s="54"/>
      <c r="J42" s="68"/>
      <c r="K42" s="172"/>
      <c r="L42" s="69" t="s">
        <v>114</v>
      </c>
      <c r="M42" s="56" t="str">
        <f>UPPER(IF(OR(L42="a",L42="as"),K40,IF(OR(L42="b",L42="bs"),K44,)))</f>
        <v>MIŠIĆ A.</v>
      </c>
      <c r="N42" s="70"/>
      <c r="O42" s="42"/>
      <c r="P42" s="42"/>
      <c r="Q42" s="42"/>
      <c r="R42" s="83"/>
      <c r="V42" s="59"/>
      <c r="W42" s="60">
        <f>CONCATENATE(E42,V42,G42)</f>
      </c>
      <c r="X42" s="45" t="str">
        <f t="shared" si="0"/>
        <v> .</v>
      </c>
      <c r="Y42" s="61"/>
      <c r="AB42" s="61"/>
    </row>
    <row r="43" spans="1:28" s="45" customFormat="1" ht="8.25" customHeight="1">
      <c r="A43" s="50" t="s">
        <v>38</v>
      </c>
      <c r="B43" s="36" t="str">
        <f>IF($D43="","",VLOOKUP($D43,'[1]PRIPREMA DECACI GT'!$A$7:$P$38,15))</f>
        <v>DA</v>
      </c>
      <c r="C43" s="37">
        <f>IF($D43="","",VLOOKUP($D43,'[1]PRIPREMA DECACI GT'!$A$7:$P$71,16))</f>
        <v>200</v>
      </c>
      <c r="D43" s="62">
        <v>32</v>
      </c>
      <c r="E43" s="63" t="str">
        <f>UPPER(IF($D43="","",VLOOKUP($D43,'[1]PRIPREMA DECACI GT'!$A$7:$P$71,2)))</f>
        <v>POPOVIĆ</v>
      </c>
      <c r="F43" s="63"/>
      <c r="G43" s="63" t="str">
        <f>IF($D43="","",VLOOKUP($D43,'[1]PRIPREMA DECACI GT'!$A$7:$P$71,3))</f>
        <v>MARKO</v>
      </c>
      <c r="H43" s="63"/>
      <c r="I43" s="63" t="str">
        <f>IF($D43="","",VLOOKUP($D43,'[1]PRIPREMA DECACI GT'!$A$7:$P$71,4))</f>
        <v>CLA</v>
      </c>
      <c r="J43" s="72"/>
      <c r="K43" s="172"/>
      <c r="L43" s="73"/>
      <c r="M43" s="41" t="s">
        <v>115</v>
      </c>
      <c r="N43" s="66"/>
      <c r="O43" s="42"/>
      <c r="P43" s="42"/>
      <c r="Q43" s="42"/>
      <c r="R43" s="83"/>
      <c r="S43" s="44"/>
      <c r="V43" s="59"/>
      <c r="W43" s="67"/>
      <c r="X43" s="45" t="str">
        <f t="shared" si="0"/>
        <v>POPOVIĆ M.</v>
      </c>
      <c r="Y43" s="49">
        <v>23</v>
      </c>
      <c r="AB43" s="49"/>
    </row>
    <row r="44" spans="1:28" s="57" customFormat="1" ht="8.25" customHeight="1">
      <c r="A44" s="50"/>
      <c r="B44" s="51"/>
      <c r="C44" s="52"/>
      <c r="D44" s="53"/>
      <c r="E44" s="54"/>
      <c r="F44" s="54"/>
      <c r="G44" s="54"/>
      <c r="H44" s="170"/>
      <c r="I44" s="54"/>
      <c r="J44" s="55" t="s">
        <v>102</v>
      </c>
      <c r="K44" s="56" t="str">
        <f>IF(D45="b",X43,IF(D43="b",X45,UPPER(IF(OR(J44="a",J44="as"),X43,IF(OR(J44="b",J44="bs"),X45,)))))</f>
        <v>POPOVIĆ M.</v>
      </c>
      <c r="L44" s="64"/>
      <c r="M44" s="41"/>
      <c r="N44" s="74"/>
      <c r="O44" s="42"/>
      <c r="P44" s="42"/>
      <c r="Q44" s="42"/>
      <c r="R44" s="83"/>
      <c r="V44" s="59"/>
      <c r="W44" s="60">
        <f>CONCATENATE(E44,V44,G44)</f>
      </c>
      <c r="X44" s="45" t="str">
        <f t="shared" si="0"/>
        <v> .</v>
      </c>
      <c r="Y44" s="61"/>
      <c r="AB44" s="61"/>
    </row>
    <row r="45" spans="1:28" s="45" customFormat="1" ht="8.25" customHeight="1">
      <c r="A45" s="50" t="s">
        <v>39</v>
      </c>
      <c r="B45" s="36" t="str">
        <f>IF($D45="","",VLOOKUP($D45,'[1]PRIPREMA DECACI GT'!$A$7:$P$38,15))</f>
        <v>DA</v>
      </c>
      <c r="C45" s="37">
        <f>IF($D45="","",VLOOKUP($D45,'[1]PRIPREMA DECACI GT'!$A$7:$P$71,16))</f>
        <v>149</v>
      </c>
      <c r="D45" s="62">
        <v>26</v>
      </c>
      <c r="E45" s="63" t="str">
        <f>UPPER(IF($D45="","",VLOOKUP($D45,'[1]PRIPREMA DECACI GT'!$A$7:$P$71,2)))</f>
        <v>STABLOVIĆ</v>
      </c>
      <c r="F45" s="63"/>
      <c r="G45" s="63" t="str">
        <f>IF($D45="","",VLOOKUP($D45,'[1]PRIPREMA DECACI GT'!$A$7:$P$71,3))</f>
        <v>IGOR</v>
      </c>
      <c r="H45" s="171"/>
      <c r="I45" s="63" t="str">
        <f>IF($D45="","",VLOOKUP($D45,'[1]PRIPREMA DECACI GT'!$A$7:$P$71,4))</f>
        <v>CLA</v>
      </c>
      <c r="J45" s="64"/>
      <c r="K45" s="41" t="s">
        <v>113</v>
      </c>
      <c r="L45" s="75"/>
      <c r="M45" s="41"/>
      <c r="N45" s="74"/>
      <c r="O45" s="42"/>
      <c r="P45" s="42"/>
      <c r="Q45" s="42"/>
      <c r="R45" s="83"/>
      <c r="S45" s="44"/>
      <c r="V45" s="59"/>
      <c r="W45" s="67"/>
      <c r="X45" s="45" t="str">
        <f t="shared" si="0"/>
        <v>STABLOVIĆ I.</v>
      </c>
      <c r="Y45" s="49">
        <v>24</v>
      </c>
      <c r="AB45" s="49"/>
    </row>
    <row r="46" spans="1:28" s="57" customFormat="1" ht="8.25" customHeight="1">
      <c r="A46" s="50"/>
      <c r="B46" s="51"/>
      <c r="C46" s="52"/>
      <c r="D46" s="53"/>
      <c r="E46" s="54"/>
      <c r="F46" s="54"/>
      <c r="G46" s="54"/>
      <c r="H46" s="54"/>
      <c r="I46" s="54"/>
      <c r="J46" s="68"/>
      <c r="K46" s="41"/>
      <c r="L46" s="42"/>
      <c r="M46" s="172"/>
      <c r="N46" s="69" t="s">
        <v>114</v>
      </c>
      <c r="O46" s="56" t="str">
        <f>UPPER(IF(OR(N46="a",N46="as"),M42,IF(OR(N46="b",N46="bs"),M50,)))</f>
        <v>MIŠIĆ A.</v>
      </c>
      <c r="P46" s="70"/>
      <c r="Q46" s="42"/>
      <c r="R46" s="83"/>
      <c r="V46" s="59"/>
      <c r="W46" s="60"/>
      <c r="X46" s="45" t="str">
        <f t="shared" si="0"/>
        <v> .</v>
      </c>
      <c r="Y46" s="61"/>
      <c r="AB46" s="61"/>
    </row>
    <row r="47" spans="1:28" s="45" customFormat="1" ht="8.25" customHeight="1">
      <c r="A47" s="50" t="s">
        <v>40</v>
      </c>
      <c r="B47" s="36" t="str">
        <f>IF($D47="","",VLOOKUP($D47,'[1]PRIPREMA DECACI GT'!$A$7:$P$38,15))</f>
        <v>DA</v>
      </c>
      <c r="C47" s="37">
        <f>IF($D47="","",VLOOKUP($D47,'[1]PRIPREMA DECACI GT'!$A$7:$P$71,16))</f>
        <v>0</v>
      </c>
      <c r="D47" s="62">
        <v>42</v>
      </c>
      <c r="E47" s="63" t="str">
        <f>UPPER(IF($D47="","",VLOOKUP($D47,'[1]PRIPREMA DECACI GT'!$A$7:$P$71,2)))</f>
        <v>PETROVIĆ</v>
      </c>
      <c r="F47" s="63"/>
      <c r="G47" s="63" t="str">
        <f>IF($D47="","",VLOOKUP($D47,'[1]PRIPREMA DECACI GT'!$A$7:$P$71,3))</f>
        <v>NIKOLA</v>
      </c>
      <c r="H47" s="63"/>
      <c r="I47" s="63" t="str">
        <f>IF($D47="","",VLOOKUP($D47,'[1]PRIPREMA DECACI GT'!$A$7:$P$71,4))</f>
        <v>CLA</v>
      </c>
      <c r="J47" s="40"/>
      <c r="K47" s="41"/>
      <c r="L47" s="42"/>
      <c r="M47" s="172"/>
      <c r="N47" s="73"/>
      <c r="O47" s="41" t="s">
        <v>115</v>
      </c>
      <c r="P47" s="66"/>
      <c r="Q47" s="42"/>
      <c r="R47" s="83"/>
      <c r="S47" s="44"/>
      <c r="V47" s="59"/>
      <c r="W47" s="67"/>
      <c r="X47" s="45" t="str">
        <f t="shared" si="0"/>
        <v>PETROVIĆ N.</v>
      </c>
      <c r="Y47" s="49" t="s">
        <v>20</v>
      </c>
      <c r="AB47" s="49"/>
    </row>
    <row r="48" spans="1:28" s="57" customFormat="1" ht="8.25" customHeight="1">
      <c r="A48" s="50"/>
      <c r="B48" s="51"/>
      <c r="C48" s="52"/>
      <c r="D48" s="53"/>
      <c r="E48" s="54"/>
      <c r="F48" s="54"/>
      <c r="G48" s="54"/>
      <c r="H48" s="170"/>
      <c r="I48" s="54"/>
      <c r="J48" s="55" t="s">
        <v>20</v>
      </c>
      <c r="K48" s="56" t="str">
        <f>IF(D49="b",X47,IF(D47="b",X49,UPPER(IF(OR(J48="a",J48="as"),X47,IF(OR(J48="b",J48="bs"),X49,)))))</f>
        <v>MIKOVIĆ M.</v>
      </c>
      <c r="L48" s="42"/>
      <c r="M48" s="75"/>
      <c r="N48" s="76"/>
      <c r="O48" s="41"/>
      <c r="P48" s="74"/>
      <c r="Q48" s="42"/>
      <c r="R48" s="83"/>
      <c r="V48" s="59"/>
      <c r="W48" s="60"/>
      <c r="X48" s="45" t="str">
        <f t="shared" si="0"/>
        <v> .</v>
      </c>
      <c r="Y48" s="61"/>
      <c r="AB48" s="61"/>
    </row>
    <row r="49" spans="1:28" s="45" customFormat="1" ht="8.25" customHeight="1">
      <c r="A49" s="50" t="s">
        <v>41</v>
      </c>
      <c r="B49" s="36" t="str">
        <f>IF($D49="","",VLOOKUP($D49,'[1]PRIPREMA DECACI GT'!$A$7:$P$38,15))</f>
        <v>DA</v>
      </c>
      <c r="C49" s="37">
        <f>IF($D49="","",VLOOKUP($D49,'[1]PRIPREMA DECACI GT'!$A$7:$P$71,16))</f>
        <v>201</v>
      </c>
      <c r="D49" s="62">
        <v>33</v>
      </c>
      <c r="E49" s="63" t="str">
        <f>UPPER(IF($D49="","",VLOOKUP($D49,'[1]PRIPREMA DECACI GT'!$A$7:$P$71,2)))</f>
        <v>MIKOVIĆ</v>
      </c>
      <c r="F49" s="63"/>
      <c r="G49" s="63" t="str">
        <f>IF($D49="","",VLOOKUP($D49,'[1]PRIPREMA DECACI GT'!$A$7:$P$71,3))</f>
        <v>MILOŠ</v>
      </c>
      <c r="H49" s="171"/>
      <c r="I49" s="63" t="str">
        <f>IF($D49="","",VLOOKUP($D49,'[1]PRIPREMA DECACI GT'!$A$7:$P$71,4))</f>
        <v>OTK</v>
      </c>
      <c r="J49" s="64"/>
      <c r="K49" s="65" t="s">
        <v>117</v>
      </c>
      <c r="L49" s="66"/>
      <c r="M49" s="75"/>
      <c r="N49" s="76"/>
      <c r="O49" s="41"/>
      <c r="P49" s="74"/>
      <c r="Q49" s="42"/>
      <c r="R49" s="83"/>
      <c r="S49" s="44"/>
      <c r="V49" s="59"/>
      <c r="W49" s="67"/>
      <c r="X49" s="45" t="str">
        <f t="shared" si="0"/>
        <v>MIKOVIĆ M.</v>
      </c>
      <c r="Y49" s="49">
        <v>25</v>
      </c>
      <c r="AB49" s="49"/>
    </row>
    <row r="50" spans="1:28" s="57" customFormat="1" ht="8.25" customHeight="1">
      <c r="A50" s="50"/>
      <c r="B50" s="51"/>
      <c r="C50" s="52"/>
      <c r="D50" s="53"/>
      <c r="E50" s="54"/>
      <c r="F50" s="54"/>
      <c r="G50" s="54"/>
      <c r="H50" s="54"/>
      <c r="I50" s="54"/>
      <c r="J50" s="68"/>
      <c r="K50" s="172"/>
      <c r="L50" s="69" t="s">
        <v>118</v>
      </c>
      <c r="M50" s="56" t="str">
        <f>UPPER(IF(OR(L50="a",L50="as"),K48,IF(OR(L50="b",L50="bs"),K52,)))</f>
        <v>ĐURAŠINOVIĆ S.</v>
      </c>
      <c r="N50" s="78"/>
      <c r="O50" s="42"/>
      <c r="P50" s="74"/>
      <c r="Q50" s="42"/>
      <c r="R50" s="83"/>
      <c r="V50" s="59"/>
      <c r="W50" s="60"/>
      <c r="X50" s="45" t="str">
        <f t="shared" si="0"/>
        <v> .</v>
      </c>
      <c r="Y50" s="61"/>
      <c r="AB50" s="61"/>
    </row>
    <row r="51" spans="1:28" s="45" customFormat="1" ht="8.25" customHeight="1">
      <c r="A51" s="50" t="s">
        <v>42</v>
      </c>
      <c r="B51" s="36">
        <f>IF($D51="","",VLOOKUP($D51,'[1]PRIPREMA DECACI GT'!$A$7:$P$38,15))</f>
        <v>0</v>
      </c>
      <c r="C51" s="37">
        <f>IF($D51="","",VLOOKUP($D51,'[1]PRIPREMA DECACI GT'!$A$7:$P$71,16))</f>
        <v>0</v>
      </c>
      <c r="D51" s="62" t="s">
        <v>20</v>
      </c>
      <c r="E51" s="63" t="str">
        <f>UPPER(IF($D51="","",VLOOKUP($D51,'[1]PRIPREMA DECACI GT'!$A$7:$P$71,2)))</f>
        <v>BYE</v>
      </c>
      <c r="F51" s="63"/>
      <c r="G51" s="63">
        <f>IF($D51="","",VLOOKUP($D51,'[1]PRIPREMA DECACI GT'!$A$7:$P$71,3))</f>
        <v>0</v>
      </c>
      <c r="H51" s="63"/>
      <c r="I51" s="63">
        <f>IF($D51="","",VLOOKUP($D51,'[1]PRIPREMA DECACI GT'!$A$7:$P$71,4))</f>
        <v>0</v>
      </c>
      <c r="J51" s="72"/>
      <c r="K51" s="172"/>
      <c r="L51" s="73"/>
      <c r="M51" s="41" t="s">
        <v>113</v>
      </c>
      <c r="N51" s="79"/>
      <c r="O51" s="42"/>
      <c r="P51" s="74"/>
      <c r="Q51" s="42"/>
      <c r="R51" s="83"/>
      <c r="S51" s="44"/>
      <c r="V51" s="59"/>
      <c r="W51" s="67"/>
      <c r="X51" s="45" t="str">
        <f t="shared" si="0"/>
        <v>BYE 0.</v>
      </c>
      <c r="Y51" s="49" t="s">
        <v>20</v>
      </c>
      <c r="AB51" s="49"/>
    </row>
    <row r="52" spans="1:28" s="57" customFormat="1" ht="8.25" customHeight="1">
      <c r="A52" s="50"/>
      <c r="B52" s="51"/>
      <c r="C52" s="52"/>
      <c r="D52" s="53"/>
      <c r="E52" s="54"/>
      <c r="F52" s="54"/>
      <c r="G52" s="54"/>
      <c r="H52" s="170"/>
      <c r="I52" s="54"/>
      <c r="J52" s="55"/>
      <c r="K52" s="56" t="str">
        <f>IF(D51="b",X53,UPPER(IF(OR(J52="a",J52="as"),X51,IF(OR(J52="b",J52="bs"),X53,))))</f>
        <v>ĐURAŠINOVIĆ S.</v>
      </c>
      <c r="L52" s="80"/>
      <c r="M52" s="41"/>
      <c r="N52" s="42"/>
      <c r="O52" s="42"/>
      <c r="P52" s="74"/>
      <c r="Q52" s="42"/>
      <c r="R52" s="83"/>
      <c r="V52" s="59"/>
      <c r="W52" s="60"/>
      <c r="X52" s="45" t="str">
        <f t="shared" si="0"/>
        <v> .</v>
      </c>
      <c r="Y52" s="61"/>
      <c r="AB52" s="61"/>
    </row>
    <row r="53" spans="1:28" s="45" customFormat="1" ht="8.25" customHeight="1">
      <c r="A53" s="35" t="s">
        <v>43</v>
      </c>
      <c r="B53" s="36" t="str">
        <f>IF($D53="","",VLOOKUP($D53,'[1]PRIPREMA DECACI GT'!$A$7:$P$38,15))</f>
        <v>DA</v>
      </c>
      <c r="C53" s="37">
        <f>IF($D53="","",VLOOKUP($D53,'[1]PRIPREMA DECACI GT'!$A$7:$P$71,16))</f>
        <v>94</v>
      </c>
      <c r="D53" s="62">
        <v>14</v>
      </c>
      <c r="E53" s="39" t="str">
        <f>UPPER(IF($D53="","",VLOOKUP($D53,'[1]PRIPREMA DECACI GT'!$A$7:$P$71,2)))</f>
        <v>ĐURAŠINOVIĆ</v>
      </c>
      <c r="F53" s="39"/>
      <c r="G53" s="39" t="str">
        <f>IF($D53="","",VLOOKUP($D53,'[1]PRIPREMA DECACI GT'!$A$7:$P$71,3))</f>
        <v>STEFAN</v>
      </c>
      <c r="H53" s="171"/>
      <c r="I53" s="39" t="str">
        <f>IF($D53="","",VLOOKUP($D53,'[1]PRIPREMA DECACI GT'!$A$7:$P$71,4))</f>
        <v>ENS</v>
      </c>
      <c r="J53" s="64"/>
      <c r="K53" s="41"/>
      <c r="L53" s="42"/>
      <c r="M53" s="41"/>
      <c r="N53" s="42"/>
      <c r="O53" s="42"/>
      <c r="P53" s="74"/>
      <c r="Q53" s="42"/>
      <c r="R53" s="83"/>
      <c r="S53" s="44"/>
      <c r="V53" s="59"/>
      <c r="W53" s="67"/>
      <c r="X53" s="45" t="str">
        <f t="shared" si="0"/>
        <v>ĐURAŠINOVIĆ S.</v>
      </c>
      <c r="Y53" s="49">
        <v>16</v>
      </c>
      <c r="AB53" s="49"/>
    </row>
    <row r="54" spans="1:28" s="57" customFormat="1" ht="8.25" customHeight="1">
      <c r="A54" s="50"/>
      <c r="B54" s="51"/>
      <c r="C54" s="52"/>
      <c r="D54" s="53"/>
      <c r="E54" s="54"/>
      <c r="F54" s="54"/>
      <c r="G54" s="54"/>
      <c r="H54" s="54"/>
      <c r="I54" s="54"/>
      <c r="J54" s="68"/>
      <c r="K54" s="41"/>
      <c r="L54" s="42"/>
      <c r="M54" s="42"/>
      <c r="N54" s="79"/>
      <c r="O54" s="172"/>
      <c r="P54" s="69" t="s">
        <v>114</v>
      </c>
      <c r="Q54" s="56" t="str">
        <f>UPPER(IF(OR(P54="a",P54="as"),O46,IF(OR(P54="b",P54="bs"),O62,)))</f>
        <v>MIŠIĆ A.</v>
      </c>
      <c r="R54" s="92"/>
      <c r="V54" s="59"/>
      <c r="W54" s="60"/>
      <c r="X54" s="45" t="str">
        <f t="shared" si="0"/>
        <v> .</v>
      </c>
      <c r="Y54" s="61"/>
      <c r="AB54" s="61"/>
    </row>
    <row r="55" spans="1:28" s="45" customFormat="1" ht="8.25" customHeight="1">
      <c r="A55" s="35" t="s">
        <v>44</v>
      </c>
      <c r="B55" s="36" t="str">
        <f>IF($D55="","",VLOOKUP($D55,'[1]PRIPREMA DECACI GT'!$A$7:$P$38,15))</f>
        <v>DA</v>
      </c>
      <c r="C55" s="37">
        <f>IF($D55="","",VLOOKUP($D55,'[1]PRIPREMA DECACI GT'!$A$7:$P$71,16))</f>
        <v>71</v>
      </c>
      <c r="D55" s="62">
        <v>10</v>
      </c>
      <c r="E55" s="39" t="str">
        <f>UPPER(IF($D55="","",VLOOKUP($D55,'[1]PRIPREMA DECACI GT'!$A$7:$P$71,2)))</f>
        <v>ČEJOVIĆ</v>
      </c>
      <c r="F55" s="39"/>
      <c r="G55" s="39" t="str">
        <f>IF($D55="","",VLOOKUP($D55,'[1]PRIPREMA DECACI GT'!$A$7:$P$71,3))</f>
        <v>STRAHINJA</v>
      </c>
      <c r="H55" s="39"/>
      <c r="I55" s="39" t="str">
        <f>IF($D55="","",VLOOKUP($D55,'[1]PRIPREMA DECACI GT'!$A$7:$P$71,4))</f>
        <v>VIC</v>
      </c>
      <c r="J55" s="40"/>
      <c r="K55" s="41"/>
      <c r="L55" s="42"/>
      <c r="M55" s="42"/>
      <c r="N55" s="79"/>
      <c r="O55" s="172"/>
      <c r="P55" s="73"/>
      <c r="Q55" s="41" t="s">
        <v>116</v>
      </c>
      <c r="R55" s="43"/>
      <c r="S55" s="44"/>
      <c r="V55" s="59"/>
      <c r="W55" s="67"/>
      <c r="X55" s="45" t="str">
        <f t="shared" si="0"/>
        <v>ČEJOVIĆ S.</v>
      </c>
      <c r="Y55" s="49">
        <v>10</v>
      </c>
      <c r="AB55" s="49"/>
    </row>
    <row r="56" spans="1:28" s="57" customFormat="1" ht="8.25" customHeight="1">
      <c r="A56" s="50"/>
      <c r="B56" s="51"/>
      <c r="C56" s="52"/>
      <c r="D56" s="53"/>
      <c r="E56" s="54"/>
      <c r="F56" s="54"/>
      <c r="G56" s="54"/>
      <c r="H56" s="170"/>
      <c r="I56" s="54"/>
      <c r="J56" s="55"/>
      <c r="K56" s="56" t="str">
        <f>IF(D57="B",X55,UPPER(IF(OR(J56="a",J56="as"),X55,IF(OR(J56="b",J56="bs"),X57,))))</f>
        <v>ČEJOVIĆ S.</v>
      </c>
      <c r="L56" s="42"/>
      <c r="M56" s="42"/>
      <c r="N56" s="42"/>
      <c r="O56" s="42"/>
      <c r="P56" s="74"/>
      <c r="Q56" s="41"/>
      <c r="R56" s="43"/>
      <c r="V56" s="59"/>
      <c r="W56" s="60"/>
      <c r="X56" s="45" t="str">
        <f t="shared" si="0"/>
        <v> .</v>
      </c>
      <c r="Y56" s="61"/>
      <c r="AB56" s="61"/>
    </row>
    <row r="57" spans="1:28" s="45" customFormat="1" ht="8.25" customHeight="1">
      <c r="A57" s="50" t="s">
        <v>45</v>
      </c>
      <c r="B57" s="36">
        <f>IF($D57="","",VLOOKUP($D57,'[1]PRIPREMA DECACI GT'!$A$7:$P$38,15))</f>
        <v>0</v>
      </c>
      <c r="C57" s="37">
        <f>IF($D57="","",VLOOKUP($D57,'[1]PRIPREMA DECACI GT'!$A$7:$P$71,16))</f>
        <v>0</v>
      </c>
      <c r="D57" s="62" t="s">
        <v>20</v>
      </c>
      <c r="E57" s="63" t="str">
        <f>UPPER(IF($D57="","",VLOOKUP($D57,'[1]PRIPREMA DECACI GT'!$A$7:$P$71,2)))</f>
        <v>BYE</v>
      </c>
      <c r="F57" s="63"/>
      <c r="G57" s="63">
        <f>IF($D57="","",VLOOKUP($D57,'[1]PRIPREMA DECACI GT'!$A$7:$P$71,3))</f>
        <v>0</v>
      </c>
      <c r="H57" s="171"/>
      <c r="I57" s="63">
        <f>IF($D57="","",VLOOKUP($D57,'[1]PRIPREMA DECACI GT'!$A$7:$P$71,4))</f>
        <v>0</v>
      </c>
      <c r="J57" s="64"/>
      <c r="K57" s="65"/>
      <c r="L57" s="66"/>
      <c r="M57" s="42"/>
      <c r="N57" s="42"/>
      <c r="O57" s="42"/>
      <c r="P57" s="74"/>
      <c r="Q57" s="41"/>
      <c r="R57" s="43"/>
      <c r="S57" s="44"/>
      <c r="V57" s="59"/>
      <c r="W57" s="67"/>
      <c r="X57" s="45" t="str">
        <f t="shared" si="0"/>
        <v>BYE 0.</v>
      </c>
      <c r="Y57" s="49" t="s">
        <v>20</v>
      </c>
      <c r="AB57" s="49"/>
    </row>
    <row r="58" spans="1:28" s="57" customFormat="1" ht="8.25" customHeight="1">
      <c r="A58" s="50"/>
      <c r="B58" s="51"/>
      <c r="C58" s="52"/>
      <c r="D58" s="53"/>
      <c r="E58" s="54"/>
      <c r="F58" s="54"/>
      <c r="G58" s="54"/>
      <c r="H58" s="54"/>
      <c r="I58" s="54"/>
      <c r="J58" s="68"/>
      <c r="K58" s="172"/>
      <c r="L58" s="69" t="s">
        <v>20</v>
      </c>
      <c r="M58" s="56" t="str">
        <f>UPPER(IF(OR(L58="a",L58="as"),K56,IF(OR(L58="b",L58="bs"),K60,)))</f>
        <v>GLOGOVAC F.</v>
      </c>
      <c r="N58" s="70"/>
      <c r="O58" s="42"/>
      <c r="P58" s="74"/>
      <c r="Q58" s="42"/>
      <c r="R58" s="43"/>
      <c r="V58" s="59"/>
      <c r="W58" s="60"/>
      <c r="X58" s="45" t="str">
        <f t="shared" si="0"/>
        <v> .</v>
      </c>
      <c r="Y58" s="61"/>
      <c r="AB58" s="61"/>
    </row>
    <row r="59" spans="1:28" s="45" customFormat="1" ht="8.25" customHeight="1">
      <c r="A59" s="50" t="s">
        <v>46</v>
      </c>
      <c r="B59" s="36" t="str">
        <f>IF($D59="","",VLOOKUP($D59,'[1]PRIPREMA DECACI GT'!$A$7:$P$38,15))</f>
        <v>DA</v>
      </c>
      <c r="C59" s="37">
        <f>IF($D59="","",VLOOKUP($D59,'[1]PRIPREMA DECACI GT'!$A$7:$P$71,16))</f>
        <v>131</v>
      </c>
      <c r="D59" s="62">
        <v>21</v>
      </c>
      <c r="E59" s="63" t="str">
        <f>UPPER(IF($D59="","",VLOOKUP($D59,'[1]PRIPREMA DECACI GT'!$A$7:$P$71,2)))</f>
        <v>GLOGOVAC</v>
      </c>
      <c r="F59" s="63"/>
      <c r="G59" s="63" t="str">
        <f>IF($D59="","",VLOOKUP($D59,'[1]PRIPREMA DECACI GT'!$A$7:$P$71,3))</f>
        <v>FILIP</v>
      </c>
      <c r="H59" s="63"/>
      <c r="I59" s="63" t="str">
        <f>IF($D59="","",VLOOKUP($D59,'[1]PRIPREMA DECACI GT'!$A$7:$P$71,4))</f>
        <v>WS</v>
      </c>
      <c r="J59" s="72"/>
      <c r="K59" s="172"/>
      <c r="L59" s="73"/>
      <c r="M59" s="41" t="s">
        <v>119</v>
      </c>
      <c r="N59" s="66"/>
      <c r="O59" s="42"/>
      <c r="P59" s="74"/>
      <c r="Q59" s="42"/>
      <c r="R59" s="43"/>
      <c r="S59" s="44"/>
      <c r="V59" s="59"/>
      <c r="W59" s="67"/>
      <c r="X59" s="45" t="str">
        <f t="shared" si="0"/>
        <v>GLOGOVAC F.</v>
      </c>
      <c r="Y59" s="49">
        <v>26</v>
      </c>
      <c r="AB59" s="49"/>
    </row>
    <row r="60" spans="1:28" s="57" customFormat="1" ht="8.25" customHeight="1">
      <c r="A60" s="50"/>
      <c r="B60" s="51"/>
      <c r="C60" s="52"/>
      <c r="D60" s="53"/>
      <c r="E60" s="54"/>
      <c r="F60" s="54"/>
      <c r="G60" s="54"/>
      <c r="H60" s="170"/>
      <c r="I60" s="54"/>
      <c r="J60" s="55" t="s">
        <v>102</v>
      </c>
      <c r="K60" s="56" t="str">
        <f>IF(D61="b",X59,IF(D59="b",X61,UPPER(IF(OR(J60="a",J60="as"),X59,IF(OR(J60="b",J60="bs"),X61,)))))</f>
        <v>GLOGOVAC F.</v>
      </c>
      <c r="L60" s="64"/>
      <c r="M60" s="41"/>
      <c r="N60" s="74"/>
      <c r="O60" s="42"/>
      <c r="P60" s="74"/>
      <c r="Q60" s="42"/>
      <c r="R60" s="43"/>
      <c r="V60" s="59"/>
      <c r="W60" s="60"/>
      <c r="X60" s="45" t="str">
        <f t="shared" si="0"/>
        <v> .</v>
      </c>
      <c r="Y60" s="61"/>
      <c r="AB60" s="61"/>
    </row>
    <row r="61" spans="1:28" s="45" customFormat="1" ht="8.25" customHeight="1">
      <c r="A61" s="50" t="s">
        <v>47</v>
      </c>
      <c r="B61" s="36" t="str">
        <f>IF($D61="","",VLOOKUP($D61,'[1]PRIPREMA DECACI GT'!$A$7:$P$38,15))</f>
        <v>DA</v>
      </c>
      <c r="C61" s="37">
        <f>IF($D61="","",VLOOKUP($D61,'[1]PRIPREMA DECACI GT'!$A$7:$P$71,16))</f>
        <v>215</v>
      </c>
      <c r="D61" s="62">
        <v>36</v>
      </c>
      <c r="E61" s="63" t="str">
        <f>UPPER(IF($D61="","",VLOOKUP($D61,'[1]PRIPREMA DECACI GT'!$A$7:$P$71,2)))</f>
        <v>PETKOVIĆ</v>
      </c>
      <c r="F61" s="63"/>
      <c r="G61" s="63" t="str">
        <f>IF($D61="","",VLOOKUP($D61,'[1]PRIPREMA DECACI GT'!$A$7:$P$71,3))</f>
        <v>UROŠ</v>
      </c>
      <c r="H61" s="171"/>
      <c r="I61" s="63" t="str">
        <f>IF($D61="","",VLOOKUP($D61,'[1]PRIPREMA DECACI GT'!$A$7:$P$71,4))</f>
        <v>REK</v>
      </c>
      <c r="J61" s="64"/>
      <c r="K61" s="41" t="s">
        <v>103</v>
      </c>
      <c r="L61" s="75"/>
      <c r="M61" s="41"/>
      <c r="N61" s="74"/>
      <c r="O61" s="42"/>
      <c r="P61" s="74"/>
      <c r="Q61" s="42"/>
      <c r="R61" s="43"/>
      <c r="S61" s="44"/>
      <c r="V61" s="59"/>
      <c r="W61" s="67"/>
      <c r="X61" s="45" t="str">
        <f t="shared" si="0"/>
        <v>PETKOVIĆ U.</v>
      </c>
      <c r="Y61" s="49">
        <v>27</v>
      </c>
      <c r="AB61" s="49"/>
    </row>
    <row r="62" spans="1:28" s="57" customFormat="1" ht="8.25" customHeight="1">
      <c r="A62" s="50"/>
      <c r="B62" s="51"/>
      <c r="C62" s="52"/>
      <c r="D62" s="53"/>
      <c r="E62" s="54"/>
      <c r="F62" s="54"/>
      <c r="G62" s="54"/>
      <c r="H62" s="54"/>
      <c r="I62" s="54"/>
      <c r="J62" s="68"/>
      <c r="K62" s="41"/>
      <c r="L62" s="42"/>
      <c r="M62" s="172"/>
      <c r="N62" s="69" t="s">
        <v>118</v>
      </c>
      <c r="O62" s="56" t="str">
        <f>UPPER(IF(OR(N62="a",N62="as"),M58,IF(OR(N62="b",N62="bs"),M66,)))</f>
        <v>DIMITRIJEVIĆ L.</v>
      </c>
      <c r="P62" s="80"/>
      <c r="Q62" s="42"/>
      <c r="R62" s="43"/>
      <c r="V62" s="59"/>
      <c r="W62" s="60"/>
      <c r="X62" s="45" t="str">
        <f t="shared" si="0"/>
        <v> .</v>
      </c>
      <c r="Y62" s="61"/>
      <c r="AB62" s="61"/>
    </row>
    <row r="63" spans="1:28" s="45" customFormat="1" ht="8.25" customHeight="1">
      <c r="A63" s="50" t="s">
        <v>48</v>
      </c>
      <c r="B63" s="36" t="str">
        <f>IF($D63="","",VLOOKUP($D63,'[1]PRIPREMA DECACI GT'!$A$7:$P$38,15))</f>
        <v>DA</v>
      </c>
      <c r="C63" s="37">
        <f>IF($D63="","",VLOOKUP($D63,'[1]PRIPREMA DECACI GT'!$A$7:$P$71,16))</f>
        <v>221</v>
      </c>
      <c r="D63" s="62">
        <v>37</v>
      </c>
      <c r="E63" s="63" t="str">
        <f>UPPER(IF($D63="","",VLOOKUP($D63,'[1]PRIPREMA DECACI GT'!$A$7:$P$71,2)))</f>
        <v>STOKANOVIĆ</v>
      </c>
      <c r="F63" s="63"/>
      <c r="G63" s="63" t="str">
        <f>IF($D63="","",VLOOKUP($D63,'[1]PRIPREMA DECACI GT'!$A$7:$P$71,3))</f>
        <v>NEMANJA</v>
      </c>
      <c r="H63" s="63"/>
      <c r="I63" s="63" t="str">
        <f>IF($D63="","",VLOOKUP($D63,'[1]PRIPREMA DECACI GT'!$A$7:$P$71,4))</f>
        <v>CZ</v>
      </c>
      <c r="J63" s="40"/>
      <c r="K63" s="41"/>
      <c r="L63" s="42"/>
      <c r="M63" s="172"/>
      <c r="N63" s="73"/>
      <c r="O63" s="41" t="s">
        <v>121</v>
      </c>
      <c r="P63" s="42"/>
      <c r="Q63" s="42"/>
      <c r="R63" s="43"/>
      <c r="S63" s="44"/>
      <c r="V63" s="59"/>
      <c r="W63" s="67"/>
      <c r="X63" s="45" t="str">
        <f t="shared" si="0"/>
        <v>STOKANOVIĆ N.</v>
      </c>
      <c r="Y63" s="49" t="s">
        <v>20</v>
      </c>
      <c r="AB63" s="49"/>
    </row>
    <row r="64" spans="1:28" s="57" customFormat="1" ht="8.25" customHeight="1">
      <c r="A64" s="50"/>
      <c r="B64" s="51"/>
      <c r="C64" s="52"/>
      <c r="D64" s="53"/>
      <c r="E64" s="54"/>
      <c r="F64" s="54"/>
      <c r="G64" s="54"/>
      <c r="H64" s="170"/>
      <c r="I64" s="54"/>
      <c r="J64" s="55" t="s">
        <v>102</v>
      </c>
      <c r="K64" s="56" t="str">
        <f>IF(D65="b",X63,IF(D63="b",X65,UPPER(IF(OR(J64="a",J64="as"),X63,IF(OR(J64="b",J64="bs"),X65,)))))</f>
        <v>STOKANOVIĆ N.</v>
      </c>
      <c r="L64" s="42"/>
      <c r="M64" s="75"/>
      <c r="N64" s="76"/>
      <c r="O64" s="41"/>
      <c r="P64" s="42"/>
      <c r="Q64" s="42"/>
      <c r="R64" s="43"/>
      <c r="V64" s="59"/>
      <c r="W64" s="60"/>
      <c r="X64" s="45" t="str">
        <f t="shared" si="0"/>
        <v> .</v>
      </c>
      <c r="Y64" s="61"/>
      <c r="AB64" s="61"/>
    </row>
    <row r="65" spans="1:28" s="45" customFormat="1" ht="8.25" customHeight="1">
      <c r="A65" s="50" t="s">
        <v>49</v>
      </c>
      <c r="B65" s="36" t="str">
        <f>IF($D65="","",VLOOKUP($D65,'[1]PRIPREMA DECACI GT'!$A$7:$P$38,15))</f>
        <v>DA</v>
      </c>
      <c r="C65" s="37">
        <f>IF($D65="","",VLOOKUP($D65,'[1]PRIPREMA DECACI GT'!$A$7:$P$71,16))</f>
        <v>142</v>
      </c>
      <c r="D65" s="62">
        <v>24</v>
      </c>
      <c r="E65" s="63" t="str">
        <f>UPPER(IF($D65="","",VLOOKUP($D65,'[1]PRIPREMA DECACI GT'!$A$7:$P$71,2)))</f>
        <v>KRSTIĆ</v>
      </c>
      <c r="F65" s="63"/>
      <c r="G65" s="63" t="str">
        <f>IF($D65="","",VLOOKUP($D65,'[1]PRIPREMA DECACI GT'!$A$7:$P$71,3))</f>
        <v>ANDREJ</v>
      </c>
      <c r="H65" s="171"/>
      <c r="I65" s="63" t="str">
        <f>IF($D65="","",VLOOKUP($D65,'[1]PRIPREMA DECACI GT'!$A$7:$P$71,4))</f>
        <v>WS</v>
      </c>
      <c r="J65" s="64"/>
      <c r="K65" s="65" t="s">
        <v>111</v>
      </c>
      <c r="L65" s="66"/>
      <c r="M65" s="75"/>
      <c r="N65" s="76"/>
      <c r="O65" s="41"/>
      <c r="P65" s="42"/>
      <c r="Q65" s="42"/>
      <c r="R65" s="43"/>
      <c r="S65" s="44"/>
      <c r="V65" s="59"/>
      <c r="W65" s="67"/>
      <c r="X65" s="45" t="str">
        <f t="shared" si="0"/>
        <v>KRSTIĆ A.</v>
      </c>
      <c r="Y65" s="49">
        <v>28</v>
      </c>
      <c r="AB65" s="49"/>
    </row>
    <row r="66" spans="1:28" s="57" customFormat="1" ht="8.25" customHeight="1">
      <c r="A66" s="50"/>
      <c r="B66" s="51"/>
      <c r="C66" s="52"/>
      <c r="D66" s="53"/>
      <c r="E66" s="54"/>
      <c r="F66" s="54"/>
      <c r="G66" s="54"/>
      <c r="H66" s="54"/>
      <c r="I66" s="54"/>
      <c r="J66" s="68"/>
      <c r="K66" s="172"/>
      <c r="L66" s="69" t="s">
        <v>118</v>
      </c>
      <c r="M66" s="56" t="str">
        <f>UPPER(IF(OR(L66="a",L66="as"),K64,IF(OR(L66="b",L66="bs"),K68,)))</f>
        <v>DIMITRIJEVIĆ L.</v>
      </c>
      <c r="N66" s="78"/>
      <c r="O66" s="93" t="s">
        <v>50</v>
      </c>
      <c r="P66" s="94"/>
      <c r="Q66" s="93" t="s">
        <v>51</v>
      </c>
      <c r="R66" s="95"/>
      <c r="V66" s="59"/>
      <c r="W66" s="60"/>
      <c r="X66" s="45" t="str">
        <f t="shared" si="0"/>
        <v> .</v>
      </c>
      <c r="Y66" s="61"/>
      <c r="AB66" s="61"/>
    </row>
    <row r="67" spans="1:28" s="45" customFormat="1" ht="8.25" customHeight="1">
      <c r="A67" s="50" t="s">
        <v>52</v>
      </c>
      <c r="B67" s="36">
        <f>IF($D67="","",VLOOKUP($D67,'[1]PRIPREMA DECACI GT'!$A$7:$P$38,15))</f>
        <v>0</v>
      </c>
      <c r="C67" s="37">
        <f>IF($D67="","",VLOOKUP($D67,'[1]PRIPREMA DECACI GT'!$A$7:$P$71,16))</f>
        <v>0</v>
      </c>
      <c r="D67" s="62" t="s">
        <v>20</v>
      </c>
      <c r="E67" s="63" t="str">
        <f>UPPER(IF($D67="","",VLOOKUP($D67,'[1]PRIPREMA DECACI GT'!$A$7:$P$71,2)))</f>
        <v>BYE</v>
      </c>
      <c r="F67" s="63"/>
      <c r="G67" s="63">
        <f>IF($D67="","",VLOOKUP($D67,'[1]PRIPREMA DECACI GT'!$A$7:$P$71,3))</f>
        <v>0</v>
      </c>
      <c r="H67" s="63"/>
      <c r="I67" s="63">
        <f>IF($D67="","",VLOOKUP($D67,'[1]PRIPREMA DECACI GT'!$A$7:$P$71,4))</f>
        <v>0</v>
      </c>
      <c r="J67" s="72"/>
      <c r="K67" s="172"/>
      <c r="L67" s="73"/>
      <c r="M67" s="41" t="s">
        <v>120</v>
      </c>
      <c r="N67" s="79"/>
      <c r="O67" s="96"/>
      <c r="P67" s="97"/>
      <c r="Q67" s="96"/>
      <c r="R67" s="95"/>
      <c r="S67" s="44"/>
      <c r="V67" s="59"/>
      <c r="W67" s="67"/>
      <c r="X67" s="45" t="str">
        <f t="shared" si="0"/>
        <v>BYE 0.</v>
      </c>
      <c r="Y67" s="49" t="s">
        <v>20</v>
      </c>
      <c r="AB67" s="49"/>
    </row>
    <row r="68" spans="1:28" s="57" customFormat="1" ht="8.25" customHeight="1">
      <c r="A68" s="50"/>
      <c r="B68" s="51"/>
      <c r="C68" s="52"/>
      <c r="D68" s="53"/>
      <c r="E68" s="54"/>
      <c r="F68" s="54"/>
      <c r="G68" s="54"/>
      <c r="H68" s="170"/>
      <c r="I68" s="54"/>
      <c r="J68" s="55"/>
      <c r="K68" s="56" t="str">
        <f>IF(D67="b",X69,UPPER(IF(OR(J68="a",J68="as"),X67,IF(OR(J68="b",J68="bs"),X69,))))</f>
        <v>DIMITRIJEVIĆ L.</v>
      </c>
      <c r="L68" s="80"/>
      <c r="M68" s="41"/>
      <c r="N68" s="42"/>
      <c r="O68" s="98" t="str">
        <f>UPPER(IF(OR(P38="a",P38="as"),Q22,IF(OR(P38="b",P38="bs"),Q54,)))</f>
        <v>NENADOVIĆ F.</v>
      </c>
      <c r="P68" s="99"/>
      <c r="Q68" s="96"/>
      <c r="R68" s="95"/>
      <c r="V68" s="59"/>
      <c r="W68" s="60"/>
      <c r="X68" s="45" t="str">
        <f t="shared" si="0"/>
        <v> .</v>
      </c>
      <c r="Y68" s="61"/>
      <c r="AB68" s="61"/>
    </row>
    <row r="69" spans="1:28" s="45" customFormat="1" ht="8.25" customHeight="1">
      <c r="A69" s="35" t="s">
        <v>53</v>
      </c>
      <c r="B69" s="36" t="str">
        <f>IF($D69="","",VLOOKUP($D69,'[1]PRIPREMA DECACI GT'!$A$7:$P$38,15))</f>
        <v>DA</v>
      </c>
      <c r="C69" s="37">
        <f>IF($D69="","",VLOOKUP($D69,'[1]PRIPREMA DECACI GT'!$A$7:$P$71,16))</f>
        <v>50</v>
      </c>
      <c r="D69" s="62">
        <v>5</v>
      </c>
      <c r="E69" s="39" t="str">
        <f>UPPER(IF($D69="","",VLOOKUP($D69,'[1]PRIPREMA DECACI GT'!$A$7:$P$71,2)))</f>
        <v>DIMITRIJEVIĆ</v>
      </c>
      <c r="F69" s="39"/>
      <c r="G69" s="39" t="str">
        <f>IF($D69="","",VLOOKUP($D69,'[1]PRIPREMA DECACI GT'!$A$7:$P$71,3))</f>
        <v>LAZAR</v>
      </c>
      <c r="H69" s="171"/>
      <c r="I69" s="39" t="str">
        <f>IF($D69="","",VLOOKUP($D69,'[1]PRIPREMA DECACI GT'!$A$7:$P$71,4))</f>
        <v>STG</v>
      </c>
      <c r="J69" s="64"/>
      <c r="K69" s="41"/>
      <c r="L69" s="42"/>
      <c r="M69" s="41"/>
      <c r="N69" s="42"/>
      <c r="O69" s="100"/>
      <c r="P69" s="101"/>
      <c r="Q69" s="96"/>
      <c r="R69" s="95"/>
      <c r="S69" s="44"/>
      <c r="V69" s="59"/>
      <c r="W69" s="67"/>
      <c r="X69" s="45" t="str">
        <f t="shared" si="0"/>
        <v>DIMITRIJEVIĆ L.</v>
      </c>
      <c r="Y69" s="49">
        <v>8</v>
      </c>
      <c r="AB69" s="49"/>
    </row>
    <row r="70" spans="1:28" s="57" customFormat="1" ht="8.25" customHeight="1">
      <c r="A70" s="50"/>
      <c r="B70" s="51"/>
      <c r="C70" s="52"/>
      <c r="D70" s="53"/>
      <c r="E70" s="54"/>
      <c r="F70" s="54"/>
      <c r="G70" s="54"/>
      <c r="H70" s="54"/>
      <c r="I70" s="54"/>
      <c r="J70" s="68"/>
      <c r="K70" s="41"/>
      <c r="L70" s="42"/>
      <c r="M70" s="42"/>
      <c r="N70" s="102"/>
      <c r="O70" s="173"/>
      <c r="P70" s="103" t="s">
        <v>118</v>
      </c>
      <c r="Q70" s="98" t="str">
        <f>UPPER(IF(OR(P70="a",P70="as"),O68,IF(OR(P70="b",P70="bs"),O72,)))</f>
        <v>TEŠIĆ M.</v>
      </c>
      <c r="R70" s="104"/>
      <c r="V70" s="59"/>
      <c r="W70" s="60"/>
      <c r="X70" s="45" t="str">
        <f t="shared" si="0"/>
        <v> .</v>
      </c>
      <c r="Y70" s="61"/>
      <c r="AB70" s="61"/>
    </row>
    <row r="71" spans="1:28" s="45" customFormat="1" ht="8.25" customHeight="1">
      <c r="A71" s="35" t="s">
        <v>54</v>
      </c>
      <c r="B71" s="36" t="str">
        <f>IF($D71="","",VLOOKUP($D71,'[1]PRIPREMA DECACI GT'!$A$7:$P$38,15))</f>
        <v>DA</v>
      </c>
      <c r="C71" s="37">
        <f>IF($D71="","",VLOOKUP($D71,'[1]PRIPREMA DECACI GT'!$A$7:$P$71,16))</f>
        <v>55</v>
      </c>
      <c r="D71" s="62">
        <v>7</v>
      </c>
      <c r="E71" s="39" t="str">
        <f>UPPER(IF($D71="","",VLOOKUP($D71,'[1]PRIPREMA DECACI GT'!$A$7:$P$71,2)))</f>
        <v>GAJIĆ</v>
      </c>
      <c r="F71" s="39"/>
      <c r="G71" s="39" t="str">
        <f>IF($D71="","",VLOOKUP($D71,'[1]PRIPREMA DECACI GT'!$A$7:$P$71,3))</f>
        <v>OGNJEN</v>
      </c>
      <c r="H71" s="39"/>
      <c r="I71" s="39" t="str">
        <f>IF($D71="","",VLOOKUP($D71,'[1]PRIPREMA DECACI GT'!$A$7:$P$71,4))</f>
        <v>TRI</v>
      </c>
      <c r="J71" s="40"/>
      <c r="K71" s="41"/>
      <c r="L71" s="42"/>
      <c r="M71" s="42"/>
      <c r="N71" s="102"/>
      <c r="O71" s="173"/>
      <c r="P71" s="105"/>
      <c r="Q71" s="100" t="s">
        <v>130</v>
      </c>
      <c r="R71" s="95"/>
      <c r="S71" s="44"/>
      <c r="V71" s="59"/>
      <c r="W71" s="67"/>
      <c r="X71" s="45" t="str">
        <f t="shared" si="0"/>
        <v>GAJIĆ O.</v>
      </c>
      <c r="Y71" s="49">
        <v>5</v>
      </c>
      <c r="AB71" s="49"/>
    </row>
    <row r="72" spans="1:28" s="57" customFormat="1" ht="8.25" customHeight="1">
      <c r="A72" s="50"/>
      <c r="B72" s="51"/>
      <c r="C72" s="52"/>
      <c r="D72" s="53"/>
      <c r="E72" s="54"/>
      <c r="F72" s="54"/>
      <c r="G72" s="54"/>
      <c r="H72" s="170"/>
      <c r="I72" s="54"/>
      <c r="J72" s="55"/>
      <c r="K72" s="56" t="str">
        <f>IF(D73="B",X71,UPPER(IF(OR(J72="a",J72="as"),X71,IF(OR(J72="b",J72="bs"),X73,))))</f>
        <v>GAJIĆ O.</v>
      </c>
      <c r="L72" s="42"/>
      <c r="M72" s="42"/>
      <c r="N72" s="87"/>
      <c r="O72" s="98" t="str">
        <f>UPPER(IF(OR(P102="a",P102="as"),Q86,IF(OR(P102="b",P102="bs"),Q118,)))</f>
        <v>TEŠIĆ M.</v>
      </c>
      <c r="P72" s="106"/>
      <c r="Q72" s="97"/>
      <c r="R72" s="95"/>
      <c r="V72" s="59"/>
      <c r="W72" s="60"/>
      <c r="X72" s="45" t="str">
        <f aca="true" t="shared" si="1" ref="X72:X133">CONCATENATE(E72," ",MID(G72,1,1),".")</f>
        <v> .</v>
      </c>
      <c r="Y72" s="61"/>
      <c r="AB72" s="61"/>
    </row>
    <row r="73" spans="1:28" s="45" customFormat="1" ht="8.25" customHeight="1">
      <c r="A73" s="50" t="s">
        <v>55</v>
      </c>
      <c r="B73" s="36">
        <f>IF($D73="","",VLOOKUP($D73,'[1]PRIPREMA DECACI GT'!$A$7:$P$38,15))</f>
        <v>0</v>
      </c>
      <c r="C73" s="37">
        <f>IF($D73="","",VLOOKUP($D73,'[1]PRIPREMA DECACI GT'!$A$7:$P$71,16))</f>
        <v>0</v>
      </c>
      <c r="D73" s="62" t="s">
        <v>20</v>
      </c>
      <c r="E73" s="63" t="str">
        <f>UPPER(IF($D73="","",VLOOKUP($D73,'[1]PRIPREMA DECACI GT'!$A$7:$P$71,2)))</f>
        <v>BYE</v>
      </c>
      <c r="F73" s="63"/>
      <c r="G73" s="63">
        <f>IF($D73="","",VLOOKUP($D73,'[1]PRIPREMA DECACI GT'!$A$7:$P$71,3))</f>
        <v>0</v>
      </c>
      <c r="H73" s="171"/>
      <c r="I73" s="63">
        <f>IF($D73="","",VLOOKUP($D73,'[1]PRIPREMA DECACI GT'!$A$7:$P$71,4))</f>
        <v>0</v>
      </c>
      <c r="J73" s="64"/>
      <c r="K73" s="65"/>
      <c r="L73" s="66"/>
      <c r="M73" s="42"/>
      <c r="N73" s="87"/>
      <c r="O73" s="100"/>
      <c r="P73" s="97"/>
      <c r="Q73" s="97"/>
      <c r="R73" s="95"/>
      <c r="S73" s="44"/>
      <c r="V73" s="59"/>
      <c r="W73" s="67"/>
      <c r="X73" s="45" t="str">
        <f t="shared" si="1"/>
        <v>BYE 0.</v>
      </c>
      <c r="Y73" s="49" t="s">
        <v>20</v>
      </c>
      <c r="AB73" s="49"/>
    </row>
    <row r="74" spans="1:28" s="57" customFormat="1" ht="8.25" customHeight="1">
      <c r="A74" s="50"/>
      <c r="B74" s="51"/>
      <c r="C74" s="52"/>
      <c r="D74" s="53"/>
      <c r="E74" s="54"/>
      <c r="F74" s="54"/>
      <c r="G74" s="54"/>
      <c r="H74" s="54"/>
      <c r="I74" s="54"/>
      <c r="J74" s="68"/>
      <c r="K74" s="172"/>
      <c r="L74" s="69" t="s">
        <v>114</v>
      </c>
      <c r="M74" s="56" t="str">
        <f>UPPER(IF(OR(L74="a",L74="as"),K72,IF(OR(L74="b",L74="bs"),K76,)))</f>
        <v>GAJIĆ O.</v>
      </c>
      <c r="N74" s="70"/>
      <c r="O74" s="97"/>
      <c r="P74" s="97"/>
      <c r="Q74" s="97"/>
      <c r="R74" s="95"/>
      <c r="V74" s="59"/>
      <c r="W74" s="60"/>
      <c r="X74" s="45" t="str">
        <f t="shared" si="1"/>
        <v> .</v>
      </c>
      <c r="Y74" s="61"/>
      <c r="AB74" s="61"/>
    </row>
    <row r="75" spans="1:28" s="45" customFormat="1" ht="8.25" customHeight="1">
      <c r="A75" s="50" t="s">
        <v>56</v>
      </c>
      <c r="B75" s="36">
        <f>IF($D75="","",VLOOKUP($D75,'[1]PRIPREMA DECACI GT'!$A$7:$P$38,15))</f>
        <v>0</v>
      </c>
      <c r="C75" s="37">
        <f>IF($D75="","",VLOOKUP($D75,'[1]PRIPREMA DECACI GT'!$A$7:$P$71,16))</f>
        <v>0</v>
      </c>
      <c r="D75" s="62" t="s">
        <v>20</v>
      </c>
      <c r="E75" s="63" t="str">
        <f>UPPER(IF($D75="","",VLOOKUP($D75,'[1]PRIPREMA DECACI GT'!$A$7:$P$71,2)))</f>
        <v>BYE</v>
      </c>
      <c r="F75" s="63"/>
      <c r="G75" s="63">
        <f>IF($D75="","",VLOOKUP($D75,'[1]PRIPREMA DECACI GT'!$A$7:$P$71,3))</f>
        <v>0</v>
      </c>
      <c r="H75" s="63"/>
      <c r="I75" s="63">
        <f>IF($D75="","",VLOOKUP($D75,'[1]PRIPREMA DECACI GT'!$A$7:$P$71,4))</f>
        <v>0</v>
      </c>
      <c r="J75" s="72"/>
      <c r="K75" s="172"/>
      <c r="L75" s="73"/>
      <c r="M75" s="41" t="s">
        <v>110</v>
      </c>
      <c r="N75" s="66"/>
      <c r="O75" s="97"/>
      <c r="P75" s="97"/>
      <c r="Q75" s="97"/>
      <c r="R75" s="95"/>
      <c r="S75" s="44"/>
      <c r="V75" s="59"/>
      <c r="W75" s="67"/>
      <c r="X75" s="45" t="str">
        <f t="shared" si="1"/>
        <v>BYE 0.</v>
      </c>
      <c r="Y75" s="49">
        <v>29</v>
      </c>
      <c r="AB75" s="49"/>
    </row>
    <row r="76" spans="1:28" s="57" customFormat="1" ht="8.25" customHeight="1">
      <c r="A76" s="50"/>
      <c r="B76" s="51"/>
      <c r="C76" s="52"/>
      <c r="D76" s="53"/>
      <c r="E76" s="54"/>
      <c r="F76" s="54"/>
      <c r="G76" s="54"/>
      <c r="H76" s="170"/>
      <c r="I76" s="54"/>
      <c r="J76" s="55"/>
      <c r="K76" s="56" t="str">
        <f>IF(D77="b",X75,IF(D75="b",X77,UPPER(IF(OR(J76="a",J76="as"),X75,IF(OR(J76="b",J76="bs"),X77,)))))</f>
        <v>PECIKOZA I.</v>
      </c>
      <c r="L76" s="64"/>
      <c r="M76" s="41"/>
      <c r="N76" s="74"/>
      <c r="O76" s="42"/>
      <c r="P76" s="42"/>
      <c r="Q76" s="42"/>
      <c r="R76" s="43"/>
      <c r="V76" s="59"/>
      <c r="W76" s="60"/>
      <c r="X76" s="45" t="str">
        <f t="shared" si="1"/>
        <v> .</v>
      </c>
      <c r="Y76" s="61"/>
      <c r="AB76" s="61"/>
    </row>
    <row r="77" spans="1:28" s="45" customFormat="1" ht="8.25" customHeight="1">
      <c r="A77" s="50" t="s">
        <v>57</v>
      </c>
      <c r="B77" s="36" t="str">
        <f>IF($D77="","",VLOOKUP($D77,'[1]PRIPREMA DECACI GT'!$A$7:$P$38,15))</f>
        <v>DA</v>
      </c>
      <c r="C77" s="37">
        <f>IF($D77="","",VLOOKUP($D77,'[1]PRIPREMA DECACI GT'!$A$7:$P$71,16))</f>
        <v>178</v>
      </c>
      <c r="D77" s="62">
        <v>27</v>
      </c>
      <c r="E77" s="63" t="str">
        <f>UPPER(IF($D77="","",VLOOKUP($D77,'[1]PRIPREMA DECACI GT'!$A$7:$P$71,2)))</f>
        <v>PECIKOZA</v>
      </c>
      <c r="F77" s="63"/>
      <c r="G77" s="63" t="str">
        <f>IF($D77="","",VLOOKUP($D77,'[1]PRIPREMA DECACI GT'!$A$7:$P$71,3))</f>
        <v>IVAN</v>
      </c>
      <c r="H77" s="171"/>
      <c r="I77" s="63" t="str">
        <f>IF($D77="","",VLOOKUP($D77,'[1]PRIPREMA DECACI GT'!$A$7:$P$71,4))</f>
        <v>DRI</v>
      </c>
      <c r="J77" s="64"/>
      <c r="K77" s="41"/>
      <c r="L77" s="107"/>
      <c r="M77" s="41"/>
      <c r="N77" s="74"/>
      <c r="O77" s="42"/>
      <c r="P77" s="42"/>
      <c r="Q77" s="42"/>
      <c r="R77" s="43"/>
      <c r="S77" s="44"/>
      <c r="V77" s="59"/>
      <c r="W77" s="67"/>
      <c r="X77" s="45" t="str">
        <f t="shared" si="1"/>
        <v>PECIKOZA I.</v>
      </c>
      <c r="Y77" s="49">
        <v>30</v>
      </c>
      <c r="AB77" s="49"/>
    </row>
    <row r="78" spans="1:28" s="57" customFormat="1" ht="8.25" customHeight="1">
      <c r="A78" s="50"/>
      <c r="B78" s="51"/>
      <c r="C78" s="52"/>
      <c r="D78" s="53"/>
      <c r="E78" s="54"/>
      <c r="F78" s="54"/>
      <c r="G78" s="54"/>
      <c r="H78" s="54"/>
      <c r="I78" s="54"/>
      <c r="J78" s="68"/>
      <c r="K78" s="41"/>
      <c r="L78" s="42"/>
      <c r="M78" s="172"/>
      <c r="N78" s="69" t="s">
        <v>114</v>
      </c>
      <c r="O78" s="56" t="str">
        <f>UPPER(IF(OR(N78="a",N78="as"),M74,IF(OR(N78="b",N78="bs"),M82,)))</f>
        <v>GAJIĆ O.</v>
      </c>
      <c r="P78" s="70"/>
      <c r="Q78" s="42"/>
      <c r="R78" s="43"/>
      <c r="V78" s="59"/>
      <c r="W78" s="60"/>
      <c r="X78" s="45" t="str">
        <f t="shared" si="1"/>
        <v> .</v>
      </c>
      <c r="Y78" s="61"/>
      <c r="AB78" s="61"/>
    </row>
    <row r="79" spans="1:28" s="45" customFormat="1" ht="8.25" customHeight="1">
      <c r="A79" s="50" t="s">
        <v>58</v>
      </c>
      <c r="B79" s="36" t="str">
        <f>IF($D79="","",VLOOKUP($D79,'[1]PRIPREMA DECACI GT'!$A$7:$P$38,15))</f>
        <v>DA</v>
      </c>
      <c r="C79" s="37">
        <f>IF($D79="","",VLOOKUP($D79,'[1]PRIPREMA DECACI GT'!$A$7:$P$71,16))</f>
        <v>109</v>
      </c>
      <c r="D79" s="62">
        <v>17</v>
      </c>
      <c r="E79" s="63" t="str">
        <f>UPPER(IF($D79="","",VLOOKUP($D79,'[1]PRIPREMA DECACI GT'!$A$7:$P$71,2)))</f>
        <v>LULIĆ</v>
      </c>
      <c r="F79" s="63"/>
      <c r="G79" s="63" t="str">
        <f>IF($D79="","",VLOOKUP($D79,'[1]PRIPREMA DECACI GT'!$A$7:$P$71,3))</f>
        <v>NIKOLA</v>
      </c>
      <c r="H79" s="63"/>
      <c r="I79" s="63" t="str">
        <f>IF($D79="","",VLOOKUP($D79,'[1]PRIPREMA DECACI GT'!$A$7:$P$71,4))</f>
        <v>REK</v>
      </c>
      <c r="J79" s="40"/>
      <c r="K79" s="41"/>
      <c r="L79" s="42"/>
      <c r="M79" s="172"/>
      <c r="N79" s="73"/>
      <c r="O79" s="41" t="s">
        <v>122</v>
      </c>
      <c r="P79" s="66"/>
      <c r="Q79" s="42"/>
      <c r="R79" s="43"/>
      <c r="S79" s="44"/>
      <c r="V79" s="59"/>
      <c r="W79" s="67"/>
      <c r="X79" s="45" t="str">
        <f t="shared" si="1"/>
        <v>LULIĆ N.</v>
      </c>
      <c r="Y79" s="49" t="s">
        <v>20</v>
      </c>
      <c r="AB79" s="49"/>
    </row>
    <row r="80" spans="1:28" s="57" customFormat="1" ht="8.25" customHeight="1">
      <c r="A80" s="50"/>
      <c r="B80" s="51"/>
      <c r="C80" s="52"/>
      <c r="D80" s="53"/>
      <c r="E80" s="54"/>
      <c r="F80" s="54"/>
      <c r="G80" s="54"/>
      <c r="H80" s="170"/>
      <c r="I80" s="54"/>
      <c r="J80" s="55" t="s">
        <v>20</v>
      </c>
      <c r="K80" s="56" t="str">
        <f>IF(D81="b",X79,IF(D79="b",X81,UPPER(IF(OR(J80="a",J80="as"),X79,IF(OR(J80="b",J80="bs"),X81,)))))</f>
        <v>VUKOMANOVIĆ T.</v>
      </c>
      <c r="L80" s="42"/>
      <c r="M80" s="75"/>
      <c r="N80" s="76"/>
      <c r="O80" s="41"/>
      <c r="P80" s="74"/>
      <c r="Q80" s="42"/>
      <c r="R80" s="43"/>
      <c r="V80" s="59"/>
      <c r="W80" s="60"/>
      <c r="X80" s="45" t="str">
        <f t="shared" si="1"/>
        <v> .</v>
      </c>
      <c r="Y80" s="61"/>
      <c r="AB80" s="61"/>
    </row>
    <row r="81" spans="1:28" s="45" customFormat="1" ht="8.25" customHeight="1">
      <c r="A81" s="50" t="s">
        <v>59</v>
      </c>
      <c r="B81" s="36" t="str">
        <f>IF($D81="","",VLOOKUP($D81,'[1]PRIPREMA DECACI GT'!$A$7:$P$38,15))</f>
        <v>DA</v>
      </c>
      <c r="C81" s="37">
        <f>IF($D81="","",VLOOKUP($D81,'[1]PRIPREMA DECACI GT'!$A$7:$P$71,16))</f>
        <v>146</v>
      </c>
      <c r="D81" s="62">
        <v>25</v>
      </c>
      <c r="E81" s="63" t="str">
        <f>UPPER(IF($D81="","",VLOOKUP($D81,'[1]PRIPREMA DECACI GT'!$A$7:$P$71,2)))</f>
        <v>VUKOMANOVIĆ</v>
      </c>
      <c r="F81" s="63"/>
      <c r="G81" s="39" t="str">
        <f>IF($D81="","",VLOOKUP($D81,'[1]PRIPREMA DECACI GT'!$A$7:$P$71,3))</f>
        <v>TODOR</v>
      </c>
      <c r="H81" s="171"/>
      <c r="I81" s="63" t="str">
        <f>IF($D81="","",VLOOKUP($D81,'[1]PRIPREMA DECACI GT'!$A$7:$P$71,4))</f>
        <v>CZ</v>
      </c>
      <c r="J81" s="64"/>
      <c r="K81" s="65" t="s">
        <v>104</v>
      </c>
      <c r="L81" s="66"/>
      <c r="M81" s="75"/>
      <c r="N81" s="76"/>
      <c r="O81" s="41"/>
      <c r="P81" s="74"/>
      <c r="Q81" s="42"/>
      <c r="R81" s="43"/>
      <c r="S81" s="44"/>
      <c r="V81" s="59"/>
      <c r="W81" s="67"/>
      <c r="X81" s="45" t="str">
        <f t="shared" si="1"/>
        <v>VUKOMANOVIĆ T.</v>
      </c>
      <c r="Y81" s="49">
        <v>31</v>
      </c>
      <c r="AB81" s="49"/>
    </row>
    <row r="82" spans="1:28" s="57" customFormat="1" ht="8.25" customHeight="1">
      <c r="A82" s="50"/>
      <c r="B82" s="51"/>
      <c r="C82" s="52"/>
      <c r="D82" s="53"/>
      <c r="E82" s="54"/>
      <c r="F82" s="54"/>
      <c r="G82" s="54"/>
      <c r="H82" s="54"/>
      <c r="I82" s="54"/>
      <c r="J82" s="68"/>
      <c r="K82" s="172"/>
      <c r="L82" s="69" t="s">
        <v>118</v>
      </c>
      <c r="M82" s="56" t="str">
        <f>UPPER(IF(OR(L82="a",L82="as"),K80,IF(OR(L82="b",L82="bs"),K84,)))</f>
        <v>VUKOBRATOVIĆ M.</v>
      </c>
      <c r="N82" s="78"/>
      <c r="O82" s="42"/>
      <c r="P82" s="74"/>
      <c r="Q82" s="42"/>
      <c r="R82" s="43"/>
      <c r="V82" s="59"/>
      <c r="W82" s="60"/>
      <c r="X82" s="45" t="str">
        <f t="shared" si="1"/>
        <v> .</v>
      </c>
      <c r="Y82" s="61"/>
      <c r="AB82" s="61"/>
    </row>
    <row r="83" spans="1:28" s="45" customFormat="1" ht="8.25" customHeight="1">
      <c r="A83" s="50" t="s">
        <v>60</v>
      </c>
      <c r="B83" s="36">
        <f>IF($D83="","",VLOOKUP($D83,'[1]PRIPREMA DECACI GT'!$A$7:$P$38,15))</f>
        <v>0</v>
      </c>
      <c r="C83" s="37">
        <f>IF($D83="","",VLOOKUP($D83,'[1]PRIPREMA DECACI GT'!$A$7:$P$71,16))</f>
        <v>0</v>
      </c>
      <c r="D83" s="62" t="s">
        <v>20</v>
      </c>
      <c r="E83" s="63" t="str">
        <f>UPPER(IF($D83="","",VLOOKUP($D83,'[1]PRIPREMA DECACI GT'!$A$7:$P$71,2)))</f>
        <v>BYE</v>
      </c>
      <c r="F83" s="63"/>
      <c r="G83" s="63">
        <f>IF($D83="","",VLOOKUP($D83,'[1]PRIPREMA DECACI GT'!$A$7:$P$71,3))</f>
        <v>0</v>
      </c>
      <c r="H83" s="63"/>
      <c r="I83" s="63">
        <f>IF($D83="","",VLOOKUP($D83,'[1]PRIPREMA DECACI GT'!$A$7:$P$71,4))</f>
        <v>0</v>
      </c>
      <c r="J83" s="72"/>
      <c r="K83" s="172"/>
      <c r="L83" s="73"/>
      <c r="M83" s="41" t="s">
        <v>123</v>
      </c>
      <c r="N83" s="79"/>
      <c r="O83" s="42"/>
      <c r="P83" s="74"/>
      <c r="Q83" s="42"/>
      <c r="R83" s="43"/>
      <c r="S83" s="44"/>
      <c r="V83" s="59"/>
      <c r="W83" s="67"/>
      <c r="X83" s="45" t="str">
        <f t="shared" si="1"/>
        <v>BYE 0.</v>
      </c>
      <c r="Y83" s="49" t="s">
        <v>20</v>
      </c>
      <c r="AB83" s="49"/>
    </row>
    <row r="84" spans="1:28" s="57" customFormat="1" ht="8.25" customHeight="1">
      <c r="A84" s="50"/>
      <c r="B84" s="51"/>
      <c r="C84" s="52"/>
      <c r="D84" s="53"/>
      <c r="E84" s="54"/>
      <c r="F84" s="54"/>
      <c r="G84" s="54"/>
      <c r="H84" s="170"/>
      <c r="I84" s="54"/>
      <c r="J84" s="55"/>
      <c r="K84" s="56" t="str">
        <f>IF(D83="b",X85,UPPER(IF(OR(J84="a",J84="as"),X83,IF(OR(J84="b",J84="bs"),X85,))))</f>
        <v>VUKOBRATOVIĆ M.</v>
      </c>
      <c r="L84" s="80"/>
      <c r="M84" s="41"/>
      <c r="N84" s="42"/>
      <c r="O84" s="42"/>
      <c r="P84" s="74"/>
      <c r="Q84" s="42"/>
      <c r="R84" s="43"/>
      <c r="V84" s="59"/>
      <c r="W84" s="60"/>
      <c r="X84" s="45" t="str">
        <f t="shared" si="1"/>
        <v> .</v>
      </c>
      <c r="Y84" s="61"/>
      <c r="AB84" s="61"/>
    </row>
    <row r="85" spans="1:28" s="45" customFormat="1" ht="8.25" customHeight="1">
      <c r="A85" s="35" t="s">
        <v>61</v>
      </c>
      <c r="B85" s="36" t="str">
        <f>IF($D85="","",VLOOKUP($D85,'[1]PRIPREMA DECACI GT'!$A$7:$P$38,15))</f>
        <v>DA</v>
      </c>
      <c r="C85" s="37">
        <f>IF($D85="","",VLOOKUP($D85,'[1]PRIPREMA DECACI GT'!$A$7:$P$71,16))</f>
        <v>69</v>
      </c>
      <c r="D85" s="62">
        <v>9</v>
      </c>
      <c r="E85" s="39" t="str">
        <f>UPPER(IF($D85="","",VLOOKUP($D85,'[1]PRIPREMA DECACI GT'!$A$7:$P$71,2)))</f>
        <v>VUKOBRATOVIĆ</v>
      </c>
      <c r="F85" s="39"/>
      <c r="G85" s="39" t="str">
        <f>IF($D85="","",VLOOKUP($D85,'[1]PRIPREMA DECACI GT'!$A$7:$P$71,3))</f>
        <v>MARKO</v>
      </c>
      <c r="H85" s="171"/>
      <c r="I85" s="39" t="str">
        <f>IF($D85="","",VLOOKUP($D85,'[1]PRIPREMA DECACI GT'!$A$7:$P$71,4))</f>
        <v>REK</v>
      </c>
      <c r="J85" s="64"/>
      <c r="K85" s="41"/>
      <c r="L85" s="42"/>
      <c r="M85" s="41"/>
      <c r="N85" s="42"/>
      <c r="O85" s="71"/>
      <c r="P85" s="74"/>
      <c r="Q85" s="42"/>
      <c r="R85" s="43"/>
      <c r="S85" s="44"/>
      <c r="V85" s="59"/>
      <c r="W85" s="67"/>
      <c r="X85" s="45" t="str">
        <f t="shared" si="1"/>
        <v>VUKOBRATOVIĆ M.</v>
      </c>
      <c r="Y85" s="49">
        <v>11</v>
      </c>
      <c r="AB85" s="49"/>
    </row>
    <row r="86" spans="1:28" s="57" customFormat="1" ht="8.25" customHeight="1">
      <c r="A86" s="50"/>
      <c r="B86" s="51"/>
      <c r="C86" s="52"/>
      <c r="D86" s="53"/>
      <c r="E86" s="54"/>
      <c r="F86" s="54"/>
      <c r="G86" s="54"/>
      <c r="H86" s="54"/>
      <c r="I86" s="54"/>
      <c r="J86" s="68"/>
      <c r="K86" s="41"/>
      <c r="L86" s="42"/>
      <c r="M86" s="42"/>
      <c r="N86" s="79"/>
      <c r="O86" s="172"/>
      <c r="P86" s="69" t="s">
        <v>118</v>
      </c>
      <c r="Q86" s="56" t="str">
        <f>UPPER(IF(OR(P86="a",P86="as"),O78,IF(OR(P86="b",P86="bs"),O94,)))</f>
        <v>TEŠIĆ M.</v>
      </c>
      <c r="R86" s="81"/>
      <c r="V86" s="59"/>
      <c r="W86" s="60"/>
      <c r="X86" s="45" t="str">
        <f t="shared" si="1"/>
        <v> .</v>
      </c>
      <c r="Y86" s="61"/>
      <c r="AB86" s="61"/>
    </row>
    <row r="87" spans="1:28" s="45" customFormat="1" ht="8.25" customHeight="1">
      <c r="A87" s="35" t="s">
        <v>62</v>
      </c>
      <c r="B87" s="36" t="str">
        <f>IF($D87="","",VLOOKUP($D87,'[1]PRIPREMA DECACI GT'!$A$7:$P$38,15))</f>
        <v>DA</v>
      </c>
      <c r="C87" s="37">
        <f>IF($D87="","",VLOOKUP($D87,'[1]PRIPREMA DECACI GT'!$A$7:$P$71,16))</f>
        <v>91</v>
      </c>
      <c r="D87" s="62">
        <v>13</v>
      </c>
      <c r="E87" s="39" t="str">
        <f>UPPER(IF($D87="","",VLOOKUP($D87,'[1]PRIPREMA DECACI GT'!$A$7:$P$71,2)))</f>
        <v>UZELAC</v>
      </c>
      <c r="F87" s="39"/>
      <c r="G87" s="39" t="str">
        <f>IF($D87="","",VLOOKUP($D87,'[1]PRIPREMA DECACI GT'!$A$7:$P$71,3))</f>
        <v>LUKA</v>
      </c>
      <c r="H87" s="39"/>
      <c r="I87" s="39" t="str">
        <f>IF($D87="","",VLOOKUP($D87,'[1]PRIPREMA DECACI GT'!$A$7:$P$71,4))</f>
        <v>GAL</v>
      </c>
      <c r="J87" s="40"/>
      <c r="K87" s="41"/>
      <c r="L87" s="42"/>
      <c r="M87" s="42"/>
      <c r="N87" s="79"/>
      <c r="O87" s="172"/>
      <c r="P87" s="73"/>
      <c r="Q87" s="41" t="s">
        <v>111</v>
      </c>
      <c r="R87" s="82"/>
      <c r="S87" s="44"/>
      <c r="V87" s="59"/>
      <c r="W87" s="67"/>
      <c r="X87" s="45" t="str">
        <f t="shared" si="1"/>
        <v>UZELAC L.</v>
      </c>
      <c r="Y87" s="49">
        <v>13</v>
      </c>
      <c r="AB87" s="49"/>
    </row>
    <row r="88" spans="1:28" s="57" customFormat="1" ht="8.25" customHeight="1">
      <c r="A88" s="50"/>
      <c r="B88" s="51"/>
      <c r="C88" s="52"/>
      <c r="D88" s="53"/>
      <c r="E88" s="54"/>
      <c r="F88" s="54"/>
      <c r="G88" s="54"/>
      <c r="H88" s="170"/>
      <c r="I88" s="54"/>
      <c r="J88" s="55"/>
      <c r="K88" s="56" t="str">
        <f>IF(D89="B",X87,UPPER(IF(OR(J88="a",J88="as"),X87,IF(OR(J88="b",J88="bs"),X89,))))</f>
        <v>UZELAC L.</v>
      </c>
      <c r="L88" s="42"/>
      <c r="M88" s="42"/>
      <c r="N88" s="42"/>
      <c r="O88" s="42"/>
      <c r="P88" s="74"/>
      <c r="Q88" s="41"/>
      <c r="R88" s="83"/>
      <c r="V88" s="59"/>
      <c r="W88" s="60"/>
      <c r="X88" s="45" t="str">
        <f t="shared" si="1"/>
        <v> .</v>
      </c>
      <c r="Y88" s="61"/>
      <c r="AB88" s="61"/>
    </row>
    <row r="89" spans="1:28" s="45" customFormat="1" ht="8.25" customHeight="1">
      <c r="A89" s="50" t="s">
        <v>63</v>
      </c>
      <c r="B89" s="36">
        <f>IF($D89="","",VLOOKUP($D89,'[1]PRIPREMA DECACI GT'!$A$7:$P$38,15))</f>
        <v>0</v>
      </c>
      <c r="C89" s="37">
        <f>IF($D89="","",VLOOKUP($D89,'[1]PRIPREMA DECACI GT'!$A$7:$P$71,16))</f>
        <v>0</v>
      </c>
      <c r="D89" s="62" t="s">
        <v>20</v>
      </c>
      <c r="E89" s="63" t="str">
        <f>UPPER(IF($D89="","",VLOOKUP($D89,'[1]PRIPREMA DECACI GT'!$A$7:$P$71,2)))</f>
        <v>BYE</v>
      </c>
      <c r="F89" s="63"/>
      <c r="G89" s="63">
        <f>IF($D89="","",VLOOKUP($D89,'[1]PRIPREMA DECACI GT'!$A$7:$P$71,3))</f>
        <v>0</v>
      </c>
      <c r="H89" s="171"/>
      <c r="I89" s="63">
        <f>IF($D89="","",VLOOKUP($D89,'[1]PRIPREMA DECACI GT'!$A$7:$P$71,4))</f>
        <v>0</v>
      </c>
      <c r="J89" s="64"/>
      <c r="K89" s="65"/>
      <c r="L89" s="66"/>
      <c r="M89" s="42"/>
      <c r="N89" s="42"/>
      <c r="O89" s="42"/>
      <c r="P89" s="74"/>
      <c r="Q89" s="41"/>
      <c r="R89" s="83"/>
      <c r="S89" s="44"/>
      <c r="V89" s="59"/>
      <c r="W89" s="67"/>
      <c r="X89" s="45" t="str">
        <f t="shared" si="1"/>
        <v>BYE 0.</v>
      </c>
      <c r="Y89" s="49" t="s">
        <v>20</v>
      </c>
      <c r="AB89" s="49"/>
    </row>
    <row r="90" spans="1:28" s="57" customFormat="1" ht="8.25" customHeight="1">
      <c r="A90" s="50"/>
      <c r="B90" s="51"/>
      <c r="C90" s="52"/>
      <c r="D90" s="53"/>
      <c r="E90" s="54"/>
      <c r="F90" s="54"/>
      <c r="G90" s="54"/>
      <c r="H90" s="54"/>
      <c r="I90" s="54"/>
      <c r="J90" s="68"/>
      <c r="K90" s="172"/>
      <c r="L90" s="69" t="s">
        <v>20</v>
      </c>
      <c r="M90" s="56" t="str">
        <f>UPPER(IF(OR(L90="a",L90="as"),K88,IF(OR(L90="b",L90="bs"),K92,)))</f>
        <v>SMILJANIĆ A.</v>
      </c>
      <c r="N90" s="70"/>
      <c r="O90" s="42"/>
      <c r="P90" s="74"/>
      <c r="Q90" s="42"/>
      <c r="R90" s="83"/>
      <c r="V90" s="59"/>
      <c r="W90" s="60"/>
      <c r="X90" s="45" t="str">
        <f t="shared" si="1"/>
        <v> .</v>
      </c>
      <c r="Y90" s="61"/>
      <c r="AB90" s="61"/>
    </row>
    <row r="91" spans="1:28" s="45" customFormat="1" ht="8.25" customHeight="1">
      <c r="A91" s="50" t="s">
        <v>64</v>
      </c>
      <c r="B91" s="36" t="str">
        <f>IF($D91="","",VLOOKUP($D91,'[1]PRIPREMA DECACI GT'!$A$7:$P$38,15))</f>
        <v>DA</v>
      </c>
      <c r="C91" s="37">
        <f>IF($D91="","",VLOOKUP($D91,'[1]PRIPREMA DECACI GT'!$A$7:$P$71,16))</f>
        <v>139</v>
      </c>
      <c r="D91" s="62">
        <v>23</v>
      </c>
      <c r="E91" s="63" t="str">
        <f>UPPER(IF($D91="","",VLOOKUP($D91,'[1]PRIPREMA DECACI GT'!$A$7:$P$71,2)))</f>
        <v>SMILJANIĆ</v>
      </c>
      <c r="F91" s="63"/>
      <c r="G91" s="63" t="str">
        <f>IF($D91="","",VLOOKUP($D91,'[1]PRIPREMA DECACI GT'!$A$7:$P$71,3))</f>
        <v>ALEKSA</v>
      </c>
      <c r="H91" s="63"/>
      <c r="I91" s="63" t="str">
        <f>IF($D91="","",VLOOKUP($D91,'[1]PRIPREMA DECACI GT'!$A$7:$P$71,4))</f>
        <v>OLI</v>
      </c>
      <c r="J91" s="72"/>
      <c r="K91" s="172"/>
      <c r="L91" s="73"/>
      <c r="M91" s="41" t="s">
        <v>126</v>
      </c>
      <c r="N91" s="66"/>
      <c r="O91" s="42"/>
      <c r="P91" s="74"/>
      <c r="Q91" s="42"/>
      <c r="R91" s="83"/>
      <c r="S91" s="44"/>
      <c r="V91" s="59"/>
      <c r="W91" s="67"/>
      <c r="X91" s="45" t="str">
        <f t="shared" si="1"/>
        <v>SMILJANIĆ A.</v>
      </c>
      <c r="Y91" s="49">
        <v>32</v>
      </c>
      <c r="AB91" s="49"/>
    </row>
    <row r="92" spans="1:28" s="57" customFormat="1" ht="8.25" customHeight="1">
      <c r="A92" s="50"/>
      <c r="B92" s="51"/>
      <c r="C92" s="52"/>
      <c r="D92" s="53"/>
      <c r="E92" s="54"/>
      <c r="F92" s="54"/>
      <c r="G92" s="54"/>
      <c r="H92" s="170"/>
      <c r="I92" s="54"/>
      <c r="J92" s="55" t="s">
        <v>102</v>
      </c>
      <c r="K92" s="56" t="str">
        <f>IF(D93="b",X91,IF(D91="b",X93,UPPER(IF(OR(J92="a",J92="as"),X91,IF(OR(J92="b",J92="bs"),X93,)))))</f>
        <v>SMILJANIĆ A.</v>
      </c>
      <c r="L92" s="64"/>
      <c r="M92" s="41"/>
      <c r="N92" s="74"/>
      <c r="O92" s="42"/>
      <c r="P92" s="74"/>
      <c r="Q92" s="42"/>
      <c r="R92" s="83"/>
      <c r="V92" s="59"/>
      <c r="W92" s="60"/>
      <c r="X92" s="45" t="str">
        <f t="shared" si="1"/>
        <v> .</v>
      </c>
      <c r="Y92" s="61"/>
      <c r="AB92" s="61"/>
    </row>
    <row r="93" spans="1:28" s="45" customFormat="1" ht="8.25" customHeight="1">
      <c r="A93" s="50" t="s">
        <v>65</v>
      </c>
      <c r="B93" s="36" t="str">
        <f>IF($D93="","",VLOOKUP($D93,'[1]PRIPREMA DECACI GT'!$A$7:$P$38,15))</f>
        <v>DA</v>
      </c>
      <c r="C93" s="37">
        <f>IF($D93="","",VLOOKUP($D93,'[1]PRIPREMA DECACI GT'!$A$7:$P$71,16))</f>
        <v>203</v>
      </c>
      <c r="D93" s="62">
        <v>34</v>
      </c>
      <c r="E93" s="63" t="str">
        <f>UPPER(IF($D93="","",VLOOKUP($D93,'[1]PRIPREMA DECACI GT'!$A$7:$P$71,2)))</f>
        <v>POZDER</v>
      </c>
      <c r="F93" s="63"/>
      <c r="G93" s="63" t="str">
        <f>IF($D93="","",VLOOKUP($D93,'[1]PRIPREMA DECACI GT'!$A$7:$P$71,3))</f>
        <v>ZVEZDAN</v>
      </c>
      <c r="H93" s="171"/>
      <c r="I93" s="63" t="str">
        <f>IF($D93="","",VLOOKUP($D93,'[1]PRIPREMA DECACI GT'!$A$7:$P$71,4))</f>
        <v>CZ</v>
      </c>
      <c r="J93" s="64"/>
      <c r="K93" s="41" t="s">
        <v>124</v>
      </c>
      <c r="L93" s="107"/>
      <c r="M93" s="108"/>
      <c r="N93" s="74"/>
      <c r="O93" s="42"/>
      <c r="P93" s="74"/>
      <c r="Q93" s="42"/>
      <c r="R93" s="83"/>
      <c r="S93" s="44"/>
      <c r="V93" s="59"/>
      <c r="W93" s="67"/>
      <c r="X93" s="45" t="str">
        <f t="shared" si="1"/>
        <v>POZDER Z.</v>
      </c>
      <c r="Y93" s="49" t="s">
        <v>20</v>
      </c>
      <c r="AB93" s="49"/>
    </row>
    <row r="94" spans="1:28" s="57" customFormat="1" ht="8.25" customHeight="1">
      <c r="A94" s="50"/>
      <c r="B94" s="51"/>
      <c r="C94" s="52"/>
      <c r="D94" s="53"/>
      <c r="E94" s="54"/>
      <c r="F94" s="54"/>
      <c r="G94" s="54"/>
      <c r="H94" s="54"/>
      <c r="I94" s="54"/>
      <c r="J94" s="68"/>
      <c r="K94" s="41"/>
      <c r="L94" s="42"/>
      <c r="M94" s="172"/>
      <c r="N94" s="69" t="s">
        <v>118</v>
      </c>
      <c r="O94" s="56" t="str">
        <f>UPPER(IF(OR(N94="a",N94="as"),M90,IF(OR(N94="b",N94="bs"),M98,)))</f>
        <v>TEŠIĆ M.</v>
      </c>
      <c r="P94" s="80"/>
      <c r="Q94" s="42"/>
      <c r="R94" s="83"/>
      <c r="V94" s="59"/>
      <c r="W94" s="60"/>
      <c r="X94" s="45" t="str">
        <f t="shared" si="1"/>
        <v> .</v>
      </c>
      <c r="Y94" s="61"/>
      <c r="AB94" s="61"/>
    </row>
    <row r="95" spans="1:28" s="45" customFormat="1" ht="8.25" customHeight="1">
      <c r="A95" s="50" t="s">
        <v>66</v>
      </c>
      <c r="B95" s="36" t="str">
        <f>IF($D95="","",VLOOKUP($D95,'[1]PRIPREMA DECACI GT'!$A$7:$P$38,15))</f>
        <v>DA</v>
      </c>
      <c r="C95" s="37">
        <f>IF($D95="","",VLOOKUP($D95,'[1]PRIPREMA DECACI GT'!$A$7:$P$71,16))</f>
        <v>242</v>
      </c>
      <c r="D95" s="62">
        <v>39</v>
      </c>
      <c r="E95" s="63" t="str">
        <f>UPPER(IF($D95="","",VLOOKUP($D95,'[1]PRIPREMA DECACI GT'!$A$7:$P$71,2)))</f>
        <v>SIMEUNOVIĆ</v>
      </c>
      <c r="F95" s="63"/>
      <c r="G95" s="63" t="str">
        <f>IF($D95="","",VLOOKUP($D95,'[1]PRIPREMA DECACI GT'!$A$7:$P$71,3))</f>
        <v>MIHAILO</v>
      </c>
      <c r="H95" s="63"/>
      <c r="I95" s="63" t="str">
        <f>IF($D95="","",VLOOKUP($D95,'[1]PRIPREMA DECACI GT'!$A$7:$P$71,4))</f>
        <v>VID</v>
      </c>
      <c r="J95" s="40"/>
      <c r="K95" s="41"/>
      <c r="L95" s="42"/>
      <c r="M95" s="172"/>
      <c r="N95" s="73"/>
      <c r="O95" s="41" t="s">
        <v>127</v>
      </c>
      <c r="P95" s="42"/>
      <c r="Q95" s="42"/>
      <c r="R95" s="83"/>
      <c r="S95" s="44"/>
      <c r="V95" s="59"/>
      <c r="W95" s="67"/>
      <c r="X95" s="45" t="str">
        <f t="shared" si="1"/>
        <v>SIMEUNOVIĆ M.</v>
      </c>
      <c r="Y95" s="49">
        <v>33</v>
      </c>
      <c r="AB95" s="49"/>
    </row>
    <row r="96" spans="1:28" s="57" customFormat="1" ht="8.25" customHeight="1">
      <c r="A96" s="50"/>
      <c r="B96" s="51"/>
      <c r="C96" s="52"/>
      <c r="D96" s="53"/>
      <c r="E96" s="54"/>
      <c r="F96" s="54"/>
      <c r="G96" s="54"/>
      <c r="H96" s="170"/>
      <c r="I96" s="54"/>
      <c r="J96" s="55" t="s">
        <v>20</v>
      </c>
      <c r="K96" s="56" t="str">
        <f>IF(D97="b",X95,IF(D95="b",X97,UPPER(IF(OR(J96="a",J96="as"),X95,IF(OR(J96="b",J96="bs"),X97,)))))</f>
        <v>LAĆIMIĆ I.</v>
      </c>
      <c r="L96" s="70"/>
      <c r="M96" s="75"/>
      <c r="N96" s="76"/>
      <c r="O96" s="41"/>
      <c r="P96" s="42"/>
      <c r="Q96" s="42"/>
      <c r="R96" s="83"/>
      <c r="V96" s="59"/>
      <c r="W96" s="60"/>
      <c r="X96" s="45" t="str">
        <f t="shared" si="1"/>
        <v> .</v>
      </c>
      <c r="Y96" s="61"/>
      <c r="AB96" s="61"/>
    </row>
    <row r="97" spans="1:28" s="45" customFormat="1" ht="8.25" customHeight="1">
      <c r="A97" s="50" t="s">
        <v>67</v>
      </c>
      <c r="B97" s="36" t="str">
        <f>IF($D97="","",VLOOKUP($D97,'[1]PRIPREMA DECACI GT'!$A$7:$P$38,15))</f>
        <v>DA</v>
      </c>
      <c r="C97" s="37">
        <f>IF($D97="","",VLOOKUP($D97,'[1]PRIPREMA DECACI GT'!$A$7:$P$71,16))</f>
        <v>113</v>
      </c>
      <c r="D97" s="62">
        <v>18</v>
      </c>
      <c r="E97" s="63" t="str">
        <f>UPPER(IF($D97="","",VLOOKUP($D97,'[1]PRIPREMA DECACI GT'!$A$7:$P$71,2)))</f>
        <v>LAĆIMIĆ</v>
      </c>
      <c r="F97" s="63"/>
      <c r="G97" s="63" t="str">
        <f>IF($D97="","",VLOOKUP($D97,'[1]PRIPREMA DECACI GT'!$A$7:$P$71,3))</f>
        <v>IGOR</v>
      </c>
      <c r="H97" s="171"/>
      <c r="I97" s="63" t="str">
        <f>IF($D97="","",VLOOKUP($D97,'[1]PRIPREMA DECACI GT'!$A$7:$P$71,4))</f>
        <v>OLI</v>
      </c>
      <c r="J97" s="64"/>
      <c r="K97" s="65" t="s">
        <v>125</v>
      </c>
      <c r="L97" s="66"/>
      <c r="M97" s="75"/>
      <c r="N97" s="76"/>
      <c r="O97" s="41"/>
      <c r="P97" s="42"/>
      <c r="Q97" s="42"/>
      <c r="R97" s="83"/>
      <c r="S97" s="44"/>
      <c r="V97" s="59"/>
      <c r="W97" s="67"/>
      <c r="X97" s="45" t="str">
        <f t="shared" si="1"/>
        <v>LAĆIMIĆ I.</v>
      </c>
      <c r="Y97" s="49">
        <v>34</v>
      </c>
      <c r="AB97" s="49"/>
    </row>
    <row r="98" spans="1:28" s="57" customFormat="1" ht="8.25" customHeight="1">
      <c r="A98" s="50"/>
      <c r="B98" s="51"/>
      <c r="C98" s="52"/>
      <c r="D98" s="53"/>
      <c r="E98" s="54"/>
      <c r="F98" s="54"/>
      <c r="G98" s="54"/>
      <c r="H98" s="54"/>
      <c r="I98" s="54"/>
      <c r="J98" s="68"/>
      <c r="K98" s="172"/>
      <c r="L98" s="69" t="s">
        <v>118</v>
      </c>
      <c r="M98" s="56" t="str">
        <f>UPPER(IF(OR(L98="a",L98="as"),K96,IF(OR(L98="b",L98="bs"),K100,)))</f>
        <v>TEŠIĆ M.</v>
      </c>
      <c r="N98" s="78"/>
      <c r="O98" s="42"/>
      <c r="P98" s="42"/>
      <c r="Q98" s="42"/>
      <c r="R98" s="83"/>
      <c r="V98" s="59"/>
      <c r="W98" s="60"/>
      <c r="X98" s="45" t="str">
        <f t="shared" si="1"/>
        <v> .</v>
      </c>
      <c r="Y98" s="61"/>
      <c r="AB98" s="61"/>
    </row>
    <row r="99" spans="1:28" s="45" customFormat="1" ht="8.25" customHeight="1">
      <c r="A99" s="50" t="s">
        <v>68</v>
      </c>
      <c r="B99" s="36">
        <f>IF($D99="","",VLOOKUP($D99,'[1]PRIPREMA DECACI GT'!$A$7:$P$38,15))</f>
        <v>0</v>
      </c>
      <c r="C99" s="37">
        <f>IF($D99="","",VLOOKUP($D99,'[1]PRIPREMA DECACI GT'!$A$7:$P$71,16))</f>
        <v>0</v>
      </c>
      <c r="D99" s="62" t="s">
        <v>20</v>
      </c>
      <c r="E99" s="63" t="str">
        <f>UPPER(IF($D99="","",VLOOKUP($D99,'[1]PRIPREMA DECACI GT'!$A$7:$P$71,2)))</f>
        <v>BYE</v>
      </c>
      <c r="F99" s="63"/>
      <c r="G99" s="63">
        <f>IF($D99="","",VLOOKUP($D99,'[1]PRIPREMA DECACI GT'!$A$7:$P$71,3))</f>
        <v>0</v>
      </c>
      <c r="H99" s="63"/>
      <c r="I99" s="63">
        <f>IF($D99="","",VLOOKUP($D99,'[1]PRIPREMA DECACI GT'!$A$7:$P$71,4))</f>
        <v>0</v>
      </c>
      <c r="J99" s="72"/>
      <c r="K99" s="172"/>
      <c r="L99" s="73"/>
      <c r="M99" s="41" t="s">
        <v>111</v>
      </c>
      <c r="N99" s="79"/>
      <c r="O99" s="42"/>
      <c r="P99" s="42"/>
      <c r="Q99" s="42"/>
      <c r="R99" s="83"/>
      <c r="S99" s="44"/>
      <c r="V99" s="59"/>
      <c r="W99" s="67"/>
      <c r="X99" s="45" t="str">
        <f t="shared" si="1"/>
        <v>BYE 0.</v>
      </c>
      <c r="Y99" s="49" t="s">
        <v>20</v>
      </c>
      <c r="AB99" s="49"/>
    </row>
    <row r="100" spans="1:28" s="57" customFormat="1" ht="8.25" customHeight="1">
      <c r="A100" s="50"/>
      <c r="B100" s="51"/>
      <c r="C100" s="52"/>
      <c r="D100" s="53"/>
      <c r="E100" s="54"/>
      <c r="F100" s="54"/>
      <c r="G100" s="54"/>
      <c r="H100" s="170"/>
      <c r="I100" s="54"/>
      <c r="J100" s="55"/>
      <c r="K100" s="56" t="str">
        <f>IF(D99="b",X101,UPPER(IF(OR(J100="a",J100="as"),X99,IF(OR(J100="b",J100="bs"),X101,))))</f>
        <v>TEŠIĆ M.</v>
      </c>
      <c r="L100" s="80"/>
      <c r="M100" s="41"/>
      <c r="N100" s="42"/>
      <c r="O100" s="42"/>
      <c r="P100" s="42"/>
      <c r="Q100" s="42"/>
      <c r="R100" s="83"/>
      <c r="V100" s="59"/>
      <c r="W100" s="60"/>
      <c r="X100" s="45" t="str">
        <f t="shared" si="1"/>
        <v> .</v>
      </c>
      <c r="Y100" s="61"/>
      <c r="AB100" s="61"/>
    </row>
    <row r="101" spans="1:28" s="45" customFormat="1" ht="8.25" customHeight="1">
      <c r="A101" s="35" t="s">
        <v>69</v>
      </c>
      <c r="B101" s="36" t="str">
        <f>IF($D101="","",VLOOKUP($D101,'[1]PRIPREMA DECACI GT'!$A$7:$P$38,15))</f>
        <v>DA</v>
      </c>
      <c r="C101" s="37">
        <f>IF($D101="","",VLOOKUP($D101,'[1]PRIPREMA DECACI GT'!$A$7:$P$71,16))</f>
        <v>48</v>
      </c>
      <c r="D101" s="62">
        <v>4</v>
      </c>
      <c r="E101" s="39" t="str">
        <f>UPPER(IF($D101="","",VLOOKUP($D101,'[1]PRIPREMA DECACI GT'!$A$7:$P$71,2)))</f>
        <v>TEŠIĆ</v>
      </c>
      <c r="F101" s="39"/>
      <c r="G101" s="39" t="str">
        <f>IF($D101="","",VLOOKUP($D101,'[1]PRIPREMA DECACI GT'!$A$7:$P$71,3))</f>
        <v>MATIJA</v>
      </c>
      <c r="H101" s="171"/>
      <c r="I101" s="39" t="str">
        <f>IF($D101="","",VLOOKUP($D101,'[1]PRIPREMA DECACI GT'!$A$7:$P$71,4))</f>
        <v>STG</v>
      </c>
      <c r="J101" s="64"/>
      <c r="K101" s="41"/>
      <c r="L101" s="42"/>
      <c r="M101" s="41"/>
      <c r="N101" s="42"/>
      <c r="O101" s="42"/>
      <c r="P101" s="42"/>
      <c r="Q101" s="42"/>
      <c r="R101" s="83"/>
      <c r="S101" s="44"/>
      <c r="V101" s="59"/>
      <c r="W101" s="67"/>
      <c r="X101" s="45" t="str">
        <f t="shared" si="1"/>
        <v>TEŠIĆ M.</v>
      </c>
      <c r="Y101" s="49">
        <v>4</v>
      </c>
      <c r="AB101" s="49"/>
    </row>
    <row r="102" spans="1:28" s="57" customFormat="1" ht="8.25" customHeight="1">
      <c r="A102" s="50"/>
      <c r="B102" s="51"/>
      <c r="C102" s="52"/>
      <c r="D102" s="53"/>
      <c r="E102" s="54"/>
      <c r="F102" s="54"/>
      <c r="G102" s="54"/>
      <c r="H102" s="54"/>
      <c r="I102" s="54"/>
      <c r="J102" s="68"/>
      <c r="K102" s="41"/>
      <c r="L102" s="42"/>
      <c r="M102" s="42"/>
      <c r="N102" s="79"/>
      <c r="O102" s="84" t="s">
        <v>70</v>
      </c>
      <c r="P102" s="85" t="s">
        <v>114</v>
      </c>
      <c r="Q102" s="56" t="str">
        <f>UPPER(IF(OR(P102="a",P102="as"),Q86,IF(OR(P102="b",P102="bs"),Q118,)))</f>
        <v>TEŠIĆ M.</v>
      </c>
      <c r="R102" s="86"/>
      <c r="S102" s="172">
        <f>IF(ISTEXT(P102),"",'[1]PODEŠAVANJA-NE BRISATI'!T123)</f>
      </c>
      <c r="V102" s="59"/>
      <c r="W102" s="60"/>
      <c r="X102" s="45" t="str">
        <f t="shared" si="1"/>
        <v> .</v>
      </c>
      <c r="Y102" s="61"/>
      <c r="AB102" s="61"/>
    </row>
    <row r="103" spans="1:28" s="45" customFormat="1" ht="8.25" customHeight="1">
      <c r="A103" s="35" t="s">
        <v>71</v>
      </c>
      <c r="B103" s="36" t="str">
        <f>IF($D103="","",VLOOKUP($D103,'[1]PRIPREMA DECACI GT'!$A$7:$P$38,15))</f>
        <v>DA</v>
      </c>
      <c r="C103" s="37">
        <f>IF($D103="","",VLOOKUP($D103,'[1]PRIPREMA DECACI GT'!$A$7:$P$71,16))</f>
        <v>54</v>
      </c>
      <c r="D103" s="62">
        <v>6</v>
      </c>
      <c r="E103" s="39" t="str">
        <f>UPPER(IF($D103="","",VLOOKUP($D103,'[1]PRIPREMA DECACI GT'!$A$7:$P$71,2)))</f>
        <v>KOVAČEVIĆ</v>
      </c>
      <c r="F103" s="39"/>
      <c r="G103" s="39" t="str">
        <f>IF($D103="","",VLOOKUP($D103,'[1]PRIPREMA DECACI GT'!$A$7:$P$71,3))</f>
        <v>ANDREJ</v>
      </c>
      <c r="H103" s="39"/>
      <c r="I103" s="39" t="str">
        <f>IF($D103="","",VLOOKUP($D103,'[1]PRIPREMA DECACI GT'!$A$7:$P$71,4))</f>
        <v>SPA</v>
      </c>
      <c r="J103" s="40"/>
      <c r="K103" s="41"/>
      <c r="L103" s="42"/>
      <c r="M103" s="42"/>
      <c r="N103" s="42"/>
      <c r="O103" s="90"/>
      <c r="P103" s="68"/>
      <c r="Q103" s="41" t="s">
        <v>119</v>
      </c>
      <c r="R103" s="91"/>
      <c r="S103" s="172"/>
      <c r="V103" s="59"/>
      <c r="W103" s="67" t="e">
        <f>CONCATENATE(E103,#REF!,G103)</f>
        <v>#REF!</v>
      </c>
      <c r="X103" s="45" t="str">
        <f t="shared" si="1"/>
        <v>KOVAČEVIĆ A.</v>
      </c>
      <c r="Y103" s="49">
        <v>6</v>
      </c>
      <c r="AB103" s="49"/>
    </row>
    <row r="104" spans="1:28" s="57" customFormat="1" ht="8.25" customHeight="1">
      <c r="A104" s="50"/>
      <c r="B104" s="51"/>
      <c r="C104" s="52"/>
      <c r="D104" s="53"/>
      <c r="E104" s="54"/>
      <c r="F104" s="54"/>
      <c r="G104" s="54"/>
      <c r="H104" s="170"/>
      <c r="I104" s="54"/>
      <c r="J104" s="55"/>
      <c r="K104" s="56" t="str">
        <f>IF(D105="B",X103,UPPER(IF(OR(J104="a",J104="as"),X103,IF(OR(J104="b",J104="bs"),X105,))))</f>
        <v>KOVAČEVIĆ A.</v>
      </c>
      <c r="L104" s="42"/>
      <c r="M104" s="42"/>
      <c r="N104" s="42"/>
      <c r="O104" s="90"/>
      <c r="P104" s="68"/>
      <c r="Q104" s="41"/>
      <c r="R104" s="91"/>
      <c r="V104" s="59"/>
      <c r="W104" s="60"/>
      <c r="X104" s="45" t="str">
        <f t="shared" si="1"/>
        <v> .</v>
      </c>
      <c r="Y104" s="61"/>
      <c r="AB104" s="61"/>
    </row>
    <row r="105" spans="1:28" s="45" customFormat="1" ht="8.25" customHeight="1">
      <c r="A105" s="50" t="s">
        <v>72</v>
      </c>
      <c r="B105" s="36">
        <f>IF($D105="","",VLOOKUP($D105,'[1]PRIPREMA DECACI GT'!$A$7:$P$38,15))</f>
        <v>0</v>
      </c>
      <c r="C105" s="37">
        <f>IF($D105="","",VLOOKUP($D105,'[1]PRIPREMA DECACI GT'!$A$7:$P$71,16))</f>
        <v>0</v>
      </c>
      <c r="D105" s="62" t="s">
        <v>20</v>
      </c>
      <c r="E105" s="63" t="str">
        <f>UPPER(IF($D105="","",VLOOKUP($D105,'[1]PRIPREMA DECACI GT'!$A$7:$P$71,2)))</f>
        <v>BYE</v>
      </c>
      <c r="F105" s="63"/>
      <c r="G105" s="63">
        <f>IF($D105="","",VLOOKUP($D105,'[1]PRIPREMA DECACI GT'!$A$7:$P$71,3))</f>
        <v>0</v>
      </c>
      <c r="H105" s="171"/>
      <c r="I105" s="63">
        <f>IF($D105="","",VLOOKUP($D105,'[1]PRIPREMA DECACI GT'!$A$7:$P$71,4))</f>
        <v>0</v>
      </c>
      <c r="J105" s="64"/>
      <c r="K105" s="65"/>
      <c r="L105" s="109"/>
      <c r="M105" s="41"/>
      <c r="N105" s="42"/>
      <c r="O105" s="42"/>
      <c r="P105" s="42"/>
      <c r="Q105" s="42"/>
      <c r="R105" s="83"/>
      <c r="S105" s="44"/>
      <c r="V105" s="59"/>
      <c r="W105" s="67" t="e">
        <f>CONCATENATE(E105,#REF!,G105)</f>
        <v>#REF!</v>
      </c>
      <c r="X105" s="45" t="str">
        <f t="shared" si="1"/>
        <v>BYE 0.</v>
      </c>
      <c r="Y105" s="49" t="s">
        <v>20</v>
      </c>
      <c r="AB105" s="49"/>
    </row>
    <row r="106" spans="1:28" s="57" customFormat="1" ht="8.25" customHeight="1">
      <c r="A106" s="50"/>
      <c r="B106" s="51"/>
      <c r="C106" s="52"/>
      <c r="D106" s="53"/>
      <c r="E106" s="54"/>
      <c r="F106" s="54"/>
      <c r="G106" s="54"/>
      <c r="H106" s="54"/>
      <c r="I106" s="54"/>
      <c r="J106" s="68"/>
      <c r="K106" s="172"/>
      <c r="L106" s="69" t="s">
        <v>114</v>
      </c>
      <c r="M106" s="56" t="str">
        <f>UPPER(IF(OR(L106="a",L106="as"),K104,IF(OR(L106="b",L106="bs"),K108,)))</f>
        <v>KOVAČEVIĆ A.</v>
      </c>
      <c r="N106" s="70"/>
      <c r="O106" s="42"/>
      <c r="P106" s="42"/>
      <c r="Q106" s="42"/>
      <c r="R106" s="83"/>
      <c r="V106" s="59"/>
      <c r="W106" s="60"/>
      <c r="X106" s="45" t="str">
        <f t="shared" si="1"/>
        <v> .</v>
      </c>
      <c r="Y106" s="61"/>
      <c r="AB106" s="61"/>
    </row>
    <row r="107" spans="1:28" s="45" customFormat="1" ht="8.25" customHeight="1">
      <c r="A107" s="50" t="s">
        <v>73</v>
      </c>
      <c r="B107" s="36" t="str">
        <f>IF($D107="","",VLOOKUP($D107,'[1]PRIPREMA DECACI GT'!$A$7:$P$38,15))</f>
        <v>DA</v>
      </c>
      <c r="C107" s="37">
        <f>IF($D107="","",VLOOKUP($D107,'[1]PRIPREMA DECACI GT'!$A$7:$P$71,16))</f>
        <v>0</v>
      </c>
      <c r="D107" s="62">
        <v>40</v>
      </c>
      <c r="E107" s="63" t="str">
        <f>UPPER(IF($D107="","",VLOOKUP($D107,'[1]PRIPREMA DECACI GT'!$A$7:$P$71,2)))</f>
        <v>STEFANOVIĆ</v>
      </c>
      <c r="F107" s="63"/>
      <c r="G107" s="63" t="str">
        <f>IF($D107="","",VLOOKUP($D107,'[1]PRIPREMA DECACI GT'!$A$7:$P$71,3))</f>
        <v>MATEJA</v>
      </c>
      <c r="H107" s="63"/>
      <c r="I107" s="63" t="str">
        <f>IF($D107="","",VLOOKUP($D107,'[1]PRIPREMA DECACI GT'!$A$7:$P$71,4))</f>
        <v>PUM</v>
      </c>
      <c r="J107" s="72"/>
      <c r="K107" s="172"/>
      <c r="L107" s="76"/>
      <c r="M107" s="41" t="s">
        <v>128</v>
      </c>
      <c r="N107" s="66"/>
      <c r="O107" s="42"/>
      <c r="P107" s="42"/>
      <c r="Q107" s="42"/>
      <c r="R107" s="83"/>
      <c r="S107" s="44"/>
      <c r="V107" s="59"/>
      <c r="W107" s="67" t="e">
        <f>CONCATENATE(E107,#REF!,G107)</f>
        <v>#REF!</v>
      </c>
      <c r="X107" s="45" t="str">
        <f t="shared" si="1"/>
        <v>STEFANOVIĆ M.</v>
      </c>
      <c r="Y107" s="49">
        <v>35</v>
      </c>
      <c r="AB107" s="49"/>
    </row>
    <row r="108" spans="1:28" s="57" customFormat="1" ht="8.25" customHeight="1">
      <c r="A108" s="50"/>
      <c r="B108" s="51"/>
      <c r="C108" s="52"/>
      <c r="D108" s="53"/>
      <c r="E108" s="54"/>
      <c r="F108" s="54"/>
      <c r="G108" s="54"/>
      <c r="H108" s="170"/>
      <c r="I108" s="54"/>
      <c r="J108" s="55"/>
      <c r="K108" s="56" t="str">
        <f>IF(D109="b",X107,IF(D107="b",X109,UPPER(IF(OR(J108="a",J108="as"),X107,IF(OR(J108="b",J108="bs"),X109,)))))</f>
        <v>STEFANOVIĆ M.</v>
      </c>
      <c r="L108" s="64"/>
      <c r="M108" s="41"/>
      <c r="N108" s="74"/>
      <c r="O108" s="42"/>
      <c r="P108" s="42"/>
      <c r="Q108" s="42"/>
      <c r="R108" s="83"/>
      <c r="V108" s="59"/>
      <c r="W108" s="60"/>
      <c r="X108" s="45" t="str">
        <f t="shared" si="1"/>
        <v> .</v>
      </c>
      <c r="Y108" s="61"/>
      <c r="AB108" s="61"/>
    </row>
    <row r="109" spans="1:28" s="45" customFormat="1" ht="8.25" customHeight="1">
      <c r="A109" s="50" t="s">
        <v>74</v>
      </c>
      <c r="B109" s="36">
        <f>IF($D109="","",VLOOKUP($D109,'[1]PRIPREMA DECACI GT'!$A$7:$P$38,15))</f>
        <v>0</v>
      </c>
      <c r="C109" s="37">
        <f>IF($D109="","",VLOOKUP($D109,'[1]PRIPREMA DECACI GT'!$A$7:$P$71,16))</f>
        <v>0</v>
      </c>
      <c r="D109" s="62" t="s">
        <v>20</v>
      </c>
      <c r="E109" s="63" t="str">
        <f>UPPER(IF($D109="","",VLOOKUP($D109,'[1]PRIPREMA DECACI GT'!$A$7:$P$71,2)))</f>
        <v>BYE</v>
      </c>
      <c r="F109" s="63"/>
      <c r="G109" s="63">
        <f>IF($D109="","",VLOOKUP($D109,'[1]PRIPREMA DECACI GT'!$A$7:$P$71,3))</f>
        <v>0</v>
      </c>
      <c r="H109" s="171"/>
      <c r="I109" s="63">
        <f>IF($D109="","",VLOOKUP($D109,'[1]PRIPREMA DECACI GT'!$A$7:$P$71,4))</f>
        <v>0</v>
      </c>
      <c r="J109" s="64"/>
      <c r="K109" s="41"/>
      <c r="L109" s="110"/>
      <c r="M109" s="90"/>
      <c r="N109" s="73"/>
      <c r="O109" s="41"/>
      <c r="P109" s="42"/>
      <c r="Q109" s="42"/>
      <c r="R109" s="83"/>
      <c r="S109" s="44"/>
      <c r="V109" s="59"/>
      <c r="W109" s="67" t="e">
        <f>CONCATENATE(E109,#REF!,G109)</f>
        <v>#REF!</v>
      </c>
      <c r="X109" s="45" t="str">
        <f t="shared" si="1"/>
        <v>BYE 0.</v>
      </c>
      <c r="Y109" s="49" t="s">
        <v>20</v>
      </c>
      <c r="AB109" s="49"/>
    </row>
    <row r="110" spans="1:28" s="57" customFormat="1" ht="8.25" customHeight="1">
      <c r="A110" s="50"/>
      <c r="B110" s="51"/>
      <c r="C110" s="52"/>
      <c r="D110" s="53"/>
      <c r="E110" s="54"/>
      <c r="F110" s="54"/>
      <c r="G110" s="54"/>
      <c r="H110" s="54"/>
      <c r="I110" s="54"/>
      <c r="J110" s="68"/>
      <c r="K110" s="41"/>
      <c r="L110" s="42"/>
      <c r="M110" s="172"/>
      <c r="N110" s="69" t="s">
        <v>118</v>
      </c>
      <c r="O110" s="56" t="str">
        <f>UPPER(IF(OR(N110="a",N110="as"),M106,IF(OR(N110="b",N110="bs"),M114,)))</f>
        <v>ŠTULA L.</v>
      </c>
      <c r="P110" s="70"/>
      <c r="Q110" s="42"/>
      <c r="R110" s="83"/>
      <c r="V110" s="59"/>
      <c r="W110" s="60"/>
      <c r="X110" s="45" t="str">
        <f t="shared" si="1"/>
        <v> .</v>
      </c>
      <c r="Y110" s="61"/>
      <c r="AB110" s="61"/>
    </row>
    <row r="111" spans="1:28" s="45" customFormat="1" ht="8.25" customHeight="1">
      <c r="A111" s="50" t="s">
        <v>75</v>
      </c>
      <c r="B111" s="36" t="str">
        <f>IF($D111="","",VLOOKUP($D111,'[1]PRIPREMA DECACI GT'!$A$7:$P$38,15))</f>
        <v>DA</v>
      </c>
      <c r="C111" s="37">
        <f>IF($D111="","",VLOOKUP($D111,'[1]PRIPREMA DECACI GT'!$A$7:$P$71,16))</f>
        <v>117</v>
      </c>
      <c r="D111" s="62">
        <v>19</v>
      </c>
      <c r="E111" s="63" t="str">
        <f>UPPER(IF($D111="","",VLOOKUP($D111,'[1]PRIPREMA DECACI GT'!$A$7:$P$71,2)))</f>
        <v>STOJČIĆ</v>
      </c>
      <c r="F111" s="63"/>
      <c r="G111" s="63" t="str">
        <f>IF($D111="","",VLOOKUP($D111,'[1]PRIPREMA DECACI GT'!$A$7:$P$71,3))</f>
        <v>ALEKSA</v>
      </c>
      <c r="H111" s="63"/>
      <c r="I111" s="63" t="str">
        <f>IF($D111="","",VLOOKUP($D111,'[1]PRIPREMA DECACI GT'!$A$7:$P$71,4))</f>
        <v>GMX</v>
      </c>
      <c r="J111" s="40"/>
      <c r="K111" s="41"/>
      <c r="L111" s="42"/>
      <c r="M111" s="172"/>
      <c r="N111" s="76"/>
      <c r="O111" s="41" t="s">
        <v>130</v>
      </c>
      <c r="P111" s="66"/>
      <c r="Q111" s="42"/>
      <c r="R111" s="83"/>
      <c r="S111" s="44"/>
      <c r="V111" s="59"/>
      <c r="W111" s="67" t="str">
        <f>CONCATENATE(E111,V111,G111)</f>
        <v>STOJČIĆALEKSA</v>
      </c>
      <c r="X111" s="45" t="str">
        <f t="shared" si="1"/>
        <v>STOJČIĆ A.</v>
      </c>
      <c r="Y111" s="49">
        <v>36</v>
      </c>
      <c r="AB111" s="49"/>
    </row>
    <row r="112" spans="1:28" s="57" customFormat="1" ht="8.25" customHeight="1">
      <c r="A112" s="50"/>
      <c r="B112" s="51"/>
      <c r="C112" s="52"/>
      <c r="D112" s="53"/>
      <c r="E112" s="54"/>
      <c r="F112" s="54"/>
      <c r="G112" s="54"/>
      <c r="H112" s="170"/>
      <c r="I112" s="54"/>
      <c r="J112" s="55" t="s">
        <v>102</v>
      </c>
      <c r="K112" s="56" t="str">
        <f>IF(D113="b",X111,IF(D111="b",X113,UPPER(IF(OR(J112="a",J112="as"),X111,IF(OR(J112="b",J112="bs"),X113,)))))</f>
        <v>STOJČIĆ A.</v>
      </c>
      <c r="L112" s="42"/>
      <c r="M112" s="75"/>
      <c r="N112" s="76"/>
      <c r="O112" s="41"/>
      <c r="P112" s="74"/>
      <c r="Q112" s="42"/>
      <c r="R112" s="83"/>
      <c r="V112" s="59"/>
      <c r="W112" s="60"/>
      <c r="X112" s="45" t="str">
        <f t="shared" si="1"/>
        <v> .</v>
      </c>
      <c r="Y112" s="61"/>
      <c r="AB112" s="61"/>
    </row>
    <row r="113" spans="1:28" s="45" customFormat="1" ht="8.25" customHeight="1">
      <c r="A113" s="50" t="s">
        <v>76</v>
      </c>
      <c r="B113" s="36" t="str">
        <f>IF($D113="","",VLOOKUP($D113,'[1]PRIPREMA DECACI GT'!$A$7:$P$38,15))</f>
        <v>DA</v>
      </c>
      <c r="C113" s="37">
        <f>IF($D113="","",VLOOKUP($D113,'[1]PRIPREMA DECACI GT'!$A$7:$P$71,16))</f>
        <v>212</v>
      </c>
      <c r="D113" s="62">
        <v>35</v>
      </c>
      <c r="E113" s="63" t="str">
        <f>UPPER(IF($D113="","",VLOOKUP($D113,'[1]PRIPREMA DECACI GT'!$A$7:$P$71,2)))</f>
        <v>JANKANJ</v>
      </c>
      <c r="F113" s="63"/>
      <c r="G113" s="63" t="str">
        <f>IF($D113="","",VLOOKUP($D113,'[1]PRIPREMA DECACI GT'!$A$7:$P$71,3))</f>
        <v>VLADO</v>
      </c>
      <c r="H113" s="171"/>
      <c r="I113" s="63" t="str">
        <f>IF($D113="","",VLOOKUP($D113,'[1]PRIPREMA DECACI GT'!$A$7:$P$71,4))</f>
        <v>WS</v>
      </c>
      <c r="J113" s="64"/>
      <c r="K113" s="65" t="s">
        <v>129</v>
      </c>
      <c r="L113" s="109"/>
      <c r="M113" s="41"/>
      <c r="N113" s="111"/>
      <c r="O113" s="42"/>
      <c r="P113" s="74"/>
      <c r="Q113" s="42"/>
      <c r="R113" s="83"/>
      <c r="S113" s="44"/>
      <c r="V113" s="59"/>
      <c r="W113" s="67" t="str">
        <f>CONCATENATE(E113,V113,G113)</f>
        <v>JANKANJVLADO</v>
      </c>
      <c r="X113" s="45" t="str">
        <f t="shared" si="1"/>
        <v>JANKANJ V.</v>
      </c>
      <c r="Y113" s="49">
        <v>37</v>
      </c>
      <c r="AB113" s="49"/>
    </row>
    <row r="114" spans="1:28" s="57" customFormat="1" ht="8.25" customHeight="1">
      <c r="A114" s="50"/>
      <c r="B114" s="51"/>
      <c r="C114" s="52"/>
      <c r="D114" s="53"/>
      <c r="E114" s="54"/>
      <c r="F114" s="54"/>
      <c r="G114" s="54"/>
      <c r="H114" s="54"/>
      <c r="I114" s="54"/>
      <c r="J114" s="68"/>
      <c r="K114" s="172"/>
      <c r="L114" s="69" t="s">
        <v>118</v>
      </c>
      <c r="M114" s="56" t="str">
        <f>UPPER(IF(OR(L114="a",L114="as"),K112,IF(OR(L114="b",L114="bs"),K116,)))</f>
        <v>ŠTULA L.</v>
      </c>
      <c r="N114" s="78"/>
      <c r="O114" s="42"/>
      <c r="P114" s="74"/>
      <c r="Q114" s="42"/>
      <c r="R114" s="83"/>
      <c r="V114" s="59"/>
      <c r="W114" s="60"/>
      <c r="X114" s="45" t="str">
        <f t="shared" si="1"/>
        <v> .</v>
      </c>
      <c r="Y114" s="61"/>
      <c r="AB114" s="61"/>
    </row>
    <row r="115" spans="1:28" s="45" customFormat="1" ht="8.25" customHeight="1">
      <c r="A115" s="50" t="s">
        <v>77</v>
      </c>
      <c r="B115" s="36">
        <f>IF($D115="","",VLOOKUP($D115,'[1]PRIPREMA DECACI GT'!$A$7:$P$38,15))</f>
        <v>0</v>
      </c>
      <c r="C115" s="37">
        <f>IF($D115="","",VLOOKUP($D115,'[1]PRIPREMA DECACI GT'!$A$7:$P$71,16))</f>
        <v>0</v>
      </c>
      <c r="D115" s="62" t="s">
        <v>20</v>
      </c>
      <c r="E115" s="63" t="str">
        <f>UPPER(IF($D115="","",VLOOKUP($D115,'[1]PRIPREMA DECACI GT'!$A$7:$P$71,2)))</f>
        <v>BYE</v>
      </c>
      <c r="F115" s="63"/>
      <c r="G115" s="63">
        <f>IF($D115="","",VLOOKUP($D115,'[1]PRIPREMA DECACI GT'!$A$7:$P$71,3))</f>
        <v>0</v>
      </c>
      <c r="H115" s="63"/>
      <c r="I115" s="63">
        <f>IF($D115="","",VLOOKUP($D115,'[1]PRIPREMA DECACI GT'!$A$7:$P$71,4))</f>
        <v>0</v>
      </c>
      <c r="J115" s="72"/>
      <c r="K115" s="172"/>
      <c r="L115" s="74"/>
      <c r="M115" s="41" t="s">
        <v>119</v>
      </c>
      <c r="N115" s="42"/>
      <c r="O115" s="42"/>
      <c r="P115" s="74"/>
      <c r="Q115" s="42"/>
      <c r="R115" s="83"/>
      <c r="S115" s="44"/>
      <c r="V115" s="59"/>
      <c r="W115" s="67" t="str">
        <f>CONCATENATE(E115,V115,G115)</f>
        <v>BYE0</v>
      </c>
      <c r="X115" s="45" t="str">
        <f t="shared" si="1"/>
        <v>BYE 0.</v>
      </c>
      <c r="Y115" s="49" t="s">
        <v>20</v>
      </c>
      <c r="AB115" s="49"/>
    </row>
    <row r="116" spans="1:28" s="57" customFormat="1" ht="8.25" customHeight="1">
      <c r="A116" s="50"/>
      <c r="B116" s="51"/>
      <c r="C116" s="52"/>
      <c r="D116" s="53"/>
      <c r="E116" s="54"/>
      <c r="F116" s="54"/>
      <c r="G116" s="54"/>
      <c r="H116" s="170"/>
      <c r="I116" s="54"/>
      <c r="J116" s="55"/>
      <c r="K116" s="56" t="str">
        <f>IF(D115="b",X117,UPPER(IF(OR(J116="a",J116="as"),X115,IF(OR(J116="b",J116="bs"),X117,))))</f>
        <v>ŠTULA L.</v>
      </c>
      <c r="L116" s="80"/>
      <c r="M116" s="41"/>
      <c r="N116" s="42"/>
      <c r="O116" s="42"/>
      <c r="P116" s="74"/>
      <c r="Q116" s="42"/>
      <c r="R116" s="83"/>
      <c r="V116" s="59"/>
      <c r="W116" s="60"/>
      <c r="X116" s="45" t="str">
        <f t="shared" si="1"/>
        <v> .</v>
      </c>
      <c r="Y116" s="61"/>
      <c r="AB116" s="61"/>
    </row>
    <row r="117" spans="1:28" s="45" customFormat="1" ht="8.25" customHeight="1">
      <c r="A117" s="35" t="s">
        <v>78</v>
      </c>
      <c r="B117" s="36" t="str">
        <f>IF($D117="","",VLOOKUP($D117,'[1]PRIPREMA DECACI GT'!$A$7:$P$38,15))</f>
        <v>DA</v>
      </c>
      <c r="C117" s="37">
        <f>IF($D117="","",VLOOKUP($D117,'[1]PRIPREMA DECACI GT'!$A$7:$P$71,16))</f>
        <v>90</v>
      </c>
      <c r="D117" s="62">
        <v>12</v>
      </c>
      <c r="E117" s="39" t="str">
        <f>UPPER(IF($D117="","",VLOOKUP($D117,'[1]PRIPREMA DECACI GT'!$A$7:$P$71,2)))</f>
        <v>ŠTULA</v>
      </c>
      <c r="F117" s="39"/>
      <c r="G117" s="39" t="str">
        <f>IF($D117="","",VLOOKUP($D117,'[1]PRIPREMA DECACI GT'!$A$7:$P$71,3))</f>
        <v>LUKA TAKUMI</v>
      </c>
      <c r="H117" s="171"/>
      <c r="I117" s="39" t="str">
        <f>IF($D117="","",VLOOKUP($D117,'[1]PRIPREMA DECACI GT'!$A$7:$P$71,4))</f>
        <v>TPC</v>
      </c>
      <c r="J117" s="64"/>
      <c r="K117" s="41"/>
      <c r="L117" s="110"/>
      <c r="M117" s="42"/>
      <c r="N117" s="79"/>
      <c r="O117" s="90"/>
      <c r="P117" s="73"/>
      <c r="Q117" s="41"/>
      <c r="R117" s="83"/>
      <c r="S117" s="44"/>
      <c r="V117" s="59"/>
      <c r="W117" s="67" t="str">
        <f>CONCATENATE(E117,V117,G117)</f>
        <v>ŠTULALUKA TAKUMI</v>
      </c>
      <c r="X117" s="45" t="str">
        <f t="shared" si="1"/>
        <v>ŠTULA L.</v>
      </c>
      <c r="Y117" s="49">
        <v>12</v>
      </c>
      <c r="AB117" s="49"/>
    </row>
    <row r="118" spans="1:28" s="57" customFormat="1" ht="8.25" customHeight="1">
      <c r="A118" s="50"/>
      <c r="B118" s="51"/>
      <c r="C118" s="52"/>
      <c r="D118" s="53"/>
      <c r="E118" s="54"/>
      <c r="F118" s="54"/>
      <c r="G118" s="54"/>
      <c r="H118" s="54"/>
      <c r="I118" s="54"/>
      <c r="J118" s="68"/>
      <c r="K118" s="41"/>
      <c r="L118" s="42"/>
      <c r="M118" s="42"/>
      <c r="N118" s="79"/>
      <c r="O118" s="172"/>
      <c r="P118" s="69" t="s">
        <v>118</v>
      </c>
      <c r="Q118" s="56" t="str">
        <f>UPPER(IF(OR(P118="a",P118="as"),O110,IF(OR(P118="b",P118="bs"),O126,)))</f>
        <v>VIŠKOVIĆ L.</v>
      </c>
      <c r="R118" s="92"/>
      <c r="V118" s="59"/>
      <c r="W118" s="60"/>
      <c r="X118" s="45" t="str">
        <f t="shared" si="1"/>
        <v> .</v>
      </c>
      <c r="Y118" s="61"/>
      <c r="AB118" s="61"/>
    </row>
    <row r="119" spans="1:28" s="45" customFormat="1" ht="8.25" customHeight="1">
      <c r="A119" s="35" t="s">
        <v>79</v>
      </c>
      <c r="B119" s="36" t="str">
        <f>IF($D119="","",VLOOKUP($D119,'[1]PRIPREMA DECACI GT'!$A$7:$P$38,15))</f>
        <v>DA</v>
      </c>
      <c r="C119" s="37">
        <f>IF($D119="","",VLOOKUP($D119,'[1]PRIPREMA DECACI GT'!$A$7:$P$71,16))</f>
        <v>100</v>
      </c>
      <c r="D119" s="62">
        <v>15</v>
      </c>
      <c r="E119" s="39" t="str">
        <f>UPPER(IF($D119="","",VLOOKUP($D119,'[1]PRIPREMA DECACI GT'!$A$7:$P$71,2)))</f>
        <v>ZEKOVIĆ</v>
      </c>
      <c r="F119" s="39"/>
      <c r="G119" s="39" t="str">
        <f>IF($D119="","",VLOOKUP($D119,'[1]PRIPREMA DECACI GT'!$A$7:$P$71,3))</f>
        <v>STEFAN</v>
      </c>
      <c r="H119" s="39"/>
      <c r="I119" s="39" t="str">
        <f>IF($D119="","",VLOOKUP($D119,'[1]PRIPREMA DECACI GT'!$A$7:$P$71,4))</f>
        <v>BGT</v>
      </c>
      <c r="J119" s="40"/>
      <c r="K119" s="41"/>
      <c r="L119" s="42"/>
      <c r="M119" s="42"/>
      <c r="N119" s="42"/>
      <c r="O119" s="172"/>
      <c r="P119" s="74"/>
      <c r="Q119" s="41" t="s">
        <v>134</v>
      </c>
      <c r="R119" s="43"/>
      <c r="S119" s="44"/>
      <c r="V119" s="59"/>
      <c r="W119" s="67"/>
      <c r="X119" s="45" t="str">
        <f t="shared" si="1"/>
        <v>ZEKOVIĆ S.</v>
      </c>
      <c r="Y119" s="49">
        <v>14</v>
      </c>
      <c r="AB119" s="49"/>
    </row>
    <row r="120" spans="1:28" s="57" customFormat="1" ht="8.25" customHeight="1">
      <c r="A120" s="50"/>
      <c r="B120" s="51"/>
      <c r="C120" s="52"/>
      <c r="D120" s="53"/>
      <c r="E120" s="54"/>
      <c r="F120" s="54"/>
      <c r="G120" s="54"/>
      <c r="H120" s="170"/>
      <c r="I120" s="54"/>
      <c r="J120" s="55"/>
      <c r="K120" s="56" t="str">
        <f>IF(D121="B",X119,UPPER(IF(OR(J120="a",J120="as"),X119,IF(OR(J120="b",J120="bs"),X121,))))</f>
        <v>ZEKOVIĆ S.</v>
      </c>
      <c r="L120" s="68"/>
      <c r="M120" s="41"/>
      <c r="N120" s="42"/>
      <c r="O120" s="42"/>
      <c r="P120" s="74"/>
      <c r="Q120" s="42"/>
      <c r="R120" s="43"/>
      <c r="V120" s="59"/>
      <c r="W120" s="60"/>
      <c r="X120" s="45" t="str">
        <f t="shared" si="1"/>
        <v> .</v>
      </c>
      <c r="Y120" s="61"/>
      <c r="AB120" s="61"/>
    </row>
    <row r="121" spans="1:28" s="45" customFormat="1" ht="8.25" customHeight="1">
      <c r="A121" s="50" t="s">
        <v>80</v>
      </c>
      <c r="B121" s="36">
        <f>IF($D121="","",VLOOKUP($D121,'[1]PRIPREMA DECACI GT'!$A$7:$P$38,15))</f>
        <v>0</v>
      </c>
      <c r="C121" s="37">
        <f>IF($D121="","",VLOOKUP($D121,'[1]PRIPREMA DECACI GT'!$A$7:$P$71,16))</f>
        <v>0</v>
      </c>
      <c r="D121" s="62" t="s">
        <v>20</v>
      </c>
      <c r="E121" s="63" t="str">
        <f>UPPER(IF($D121="","",VLOOKUP($D121,'[1]PRIPREMA DECACI GT'!$A$7:$P$71,2)))</f>
        <v>BYE</v>
      </c>
      <c r="F121" s="63"/>
      <c r="G121" s="63">
        <f>IF($D121="","",VLOOKUP($D121,'[1]PRIPREMA DECACI GT'!$A$7:$P$71,3))</f>
        <v>0</v>
      </c>
      <c r="H121" s="171"/>
      <c r="I121" s="63">
        <f>IF($D121="","",VLOOKUP($D121,'[1]PRIPREMA DECACI GT'!$A$7:$P$71,4))</f>
        <v>0</v>
      </c>
      <c r="J121" s="64"/>
      <c r="K121" s="65"/>
      <c r="L121" s="109"/>
      <c r="M121" s="41"/>
      <c r="N121" s="42"/>
      <c r="O121" s="42"/>
      <c r="P121" s="74"/>
      <c r="Q121" s="42"/>
      <c r="R121" s="43"/>
      <c r="S121" s="44"/>
      <c r="V121" s="59"/>
      <c r="W121" s="67"/>
      <c r="X121" s="45" t="str">
        <f t="shared" si="1"/>
        <v>BYE 0.</v>
      </c>
      <c r="Y121" s="49" t="s">
        <v>20</v>
      </c>
      <c r="AB121" s="49"/>
    </row>
    <row r="122" spans="1:28" s="57" customFormat="1" ht="8.25" customHeight="1">
      <c r="A122" s="50"/>
      <c r="B122" s="51"/>
      <c r="C122" s="52"/>
      <c r="D122" s="53"/>
      <c r="E122" s="54"/>
      <c r="F122" s="54"/>
      <c r="G122" s="54"/>
      <c r="H122" s="54"/>
      <c r="I122" s="54"/>
      <c r="J122" s="68"/>
      <c r="K122" s="172"/>
      <c r="L122" s="69" t="s">
        <v>114</v>
      </c>
      <c r="M122" s="56" t="str">
        <f>UPPER(IF(OR(L122="a",L122="as"),K120,IF(OR(L122="b",L122="bs"),K124,)))</f>
        <v>ZEKOVIĆ S.</v>
      </c>
      <c r="N122" s="70"/>
      <c r="O122" s="42"/>
      <c r="P122" s="74"/>
      <c r="Q122" s="42"/>
      <c r="R122" s="43"/>
      <c r="V122" s="59"/>
      <c r="W122" s="60"/>
      <c r="X122" s="45" t="str">
        <f t="shared" si="1"/>
        <v> .</v>
      </c>
      <c r="Y122" s="61"/>
      <c r="AB122" s="61"/>
    </row>
    <row r="123" spans="1:28" s="45" customFormat="1" ht="8.25" customHeight="1">
      <c r="A123" s="50" t="s">
        <v>81</v>
      </c>
      <c r="B123" s="36" t="str">
        <f>IF($D123="","",VLOOKUP($D123,'[1]PRIPREMA DECACI GT'!$A$7:$P$38,15))</f>
        <v>DA</v>
      </c>
      <c r="C123" s="37">
        <f>IF($D123="","",VLOOKUP($D123,'[1]PRIPREMA DECACI GT'!$A$7:$P$71,16))</f>
        <v>118</v>
      </c>
      <c r="D123" s="62">
        <v>20</v>
      </c>
      <c r="E123" s="63" t="str">
        <f>UPPER(IF($D123="","",VLOOKUP($D123,'[1]PRIPREMA DECACI GT'!$A$7:$P$71,2)))</f>
        <v>ŽIVKOVIĆ</v>
      </c>
      <c r="F123" s="63"/>
      <c r="G123" s="63" t="str">
        <f>IF($D123="","",VLOOKUP($D123,'[1]PRIPREMA DECACI GT'!$A$7:$P$71,3))</f>
        <v>SERGEJ</v>
      </c>
      <c r="H123" s="63"/>
      <c r="I123" s="63" t="str">
        <f>IF($D123="","",VLOOKUP($D123,'[1]PRIPREMA DECACI GT'!$A$7:$P$71,4))</f>
        <v>REK</v>
      </c>
      <c r="J123" s="72"/>
      <c r="K123" s="172"/>
      <c r="L123" s="76"/>
      <c r="M123" s="41" t="s">
        <v>133</v>
      </c>
      <c r="N123" s="66"/>
      <c r="O123" s="42"/>
      <c r="P123" s="74"/>
      <c r="Q123" s="42"/>
      <c r="R123" s="43"/>
      <c r="S123" s="44"/>
      <c r="V123" s="59"/>
      <c r="W123" s="67"/>
      <c r="X123" s="45" t="str">
        <f t="shared" si="1"/>
        <v>ŽIVKOVIĆ S.</v>
      </c>
      <c r="Y123" s="49">
        <v>38</v>
      </c>
      <c r="AB123" s="49"/>
    </row>
    <row r="124" spans="1:28" s="57" customFormat="1" ht="8.25" customHeight="1">
      <c r="A124" s="50"/>
      <c r="B124" s="51"/>
      <c r="C124" s="52"/>
      <c r="D124" s="53"/>
      <c r="E124" s="54"/>
      <c r="F124" s="54"/>
      <c r="G124" s="54"/>
      <c r="H124" s="170"/>
      <c r="I124" s="54"/>
      <c r="J124" s="55" t="s">
        <v>102</v>
      </c>
      <c r="K124" s="56" t="str">
        <f>IF(D125="b",X123,IF(D123="b",X125,UPPER(IF(OR(J124="a",J124="as"),X123,IF(OR(J124="b",J124="bs"),X125,)))))</f>
        <v>ŽIVKOVIĆ S.</v>
      </c>
      <c r="L124" s="80"/>
      <c r="M124" s="90"/>
      <c r="N124" s="73"/>
      <c r="O124" s="41"/>
      <c r="P124" s="74"/>
      <c r="Q124" s="42"/>
      <c r="R124" s="43"/>
      <c r="V124" s="59"/>
      <c r="W124" s="60"/>
      <c r="X124" s="45" t="str">
        <f t="shared" si="1"/>
        <v> .</v>
      </c>
      <c r="Y124" s="61"/>
      <c r="AB124" s="61"/>
    </row>
    <row r="125" spans="1:28" s="45" customFormat="1" ht="8.25" customHeight="1">
      <c r="A125" s="50" t="s">
        <v>82</v>
      </c>
      <c r="B125" s="36" t="str">
        <f>IF($D125="","",VLOOKUP($D125,'[1]PRIPREMA DECACI GT'!$A$7:$P$38,15))</f>
        <v>DA</v>
      </c>
      <c r="C125" s="37">
        <f>IF($D125="","",VLOOKUP($D125,'[1]PRIPREMA DECACI GT'!$A$7:$P$71,16))</f>
        <v>0</v>
      </c>
      <c r="D125" s="62">
        <v>41</v>
      </c>
      <c r="E125" s="63" t="str">
        <f>UPPER(IF($D125="","",VLOOKUP($D125,'[1]PRIPREMA DECACI GT'!$A$7:$P$71,2)))</f>
        <v>VULETIĆ</v>
      </c>
      <c r="F125" s="63"/>
      <c r="G125" s="63" t="str">
        <f>IF($D125="","",VLOOKUP($D125,'[1]PRIPREMA DECACI GT'!$A$7:$P$71,3))</f>
        <v>NEMANJA</v>
      </c>
      <c r="H125" s="171"/>
      <c r="I125" s="63" t="str">
        <f>IF($D125="","",VLOOKUP($D125,'[1]PRIPREMA DECACI GT'!$A$7:$P$71,4))</f>
        <v>DRI</v>
      </c>
      <c r="J125" s="64"/>
      <c r="K125" s="41" t="s">
        <v>131</v>
      </c>
      <c r="L125" s="110"/>
      <c r="M125" s="90"/>
      <c r="N125" s="73"/>
      <c r="O125" s="41"/>
      <c r="P125" s="74"/>
      <c r="Q125" s="42"/>
      <c r="R125" s="43"/>
      <c r="S125" s="44"/>
      <c r="V125" s="59"/>
      <c r="W125" s="67"/>
      <c r="X125" s="45" t="str">
        <f t="shared" si="1"/>
        <v>VULETIĆ N.</v>
      </c>
      <c r="Y125" s="49">
        <v>39</v>
      </c>
      <c r="AB125" s="49"/>
    </row>
    <row r="126" spans="1:28" s="57" customFormat="1" ht="8.25" customHeight="1">
      <c r="A126" s="50"/>
      <c r="B126" s="51"/>
      <c r="C126" s="52"/>
      <c r="D126" s="53"/>
      <c r="E126" s="54"/>
      <c r="F126" s="54"/>
      <c r="G126" s="54"/>
      <c r="H126" s="54"/>
      <c r="I126" s="54"/>
      <c r="J126" s="68"/>
      <c r="K126" s="41"/>
      <c r="L126" s="42"/>
      <c r="M126" s="172"/>
      <c r="N126" s="69" t="s">
        <v>118</v>
      </c>
      <c r="O126" s="56" t="str">
        <f>UPPER(IF(OR(N126="a",N126="as"),M122,IF(OR(N126="b",N126="bs"),M130,)))</f>
        <v>VIŠKOVIĆ L.</v>
      </c>
      <c r="P126" s="80"/>
      <c r="Q126" s="42"/>
      <c r="R126" s="43"/>
      <c r="V126" s="59"/>
      <c r="W126" s="60"/>
      <c r="X126" s="45" t="str">
        <f t="shared" si="1"/>
        <v> .</v>
      </c>
      <c r="Y126" s="61"/>
      <c r="AB126" s="61"/>
    </row>
    <row r="127" spans="1:28" s="45" customFormat="1" ht="8.25" customHeight="1">
      <c r="A127" s="50" t="s">
        <v>83</v>
      </c>
      <c r="B127" s="36" t="str">
        <f>IF($D127="","",VLOOKUP($D127,'[1]PRIPREMA DECACI GT'!$A$7:$P$38,15))</f>
        <v>DA</v>
      </c>
      <c r="C127" s="37">
        <f>IF($D127="","",VLOOKUP($D127,'[1]PRIPREMA DECACI GT'!$A$7:$P$71,16))</f>
        <v>0</v>
      </c>
      <c r="D127" s="62">
        <v>44</v>
      </c>
      <c r="E127" s="63" t="str">
        <f>UPPER(IF($D127="","",VLOOKUP($D127,'[1]PRIPREMA DECACI GT'!$A$7:$P$71,2)))</f>
        <v>VUKOV</v>
      </c>
      <c r="F127" s="63"/>
      <c r="G127" s="63" t="str">
        <f>IF($D127="","",VLOOKUP($D127,'[1]PRIPREMA DECACI GT'!$A$7:$P$71,3))</f>
        <v>IGNJAT</v>
      </c>
      <c r="H127" s="63"/>
      <c r="I127" s="63" t="str">
        <f>IF($D127="","",VLOOKUP($D127,'[1]PRIPREMA DECACI GT'!$A$7:$P$71,4))</f>
        <v>GAL</v>
      </c>
      <c r="J127" s="40"/>
      <c r="K127" s="41"/>
      <c r="L127" s="42"/>
      <c r="M127" s="172"/>
      <c r="N127" s="76"/>
      <c r="O127" s="41" t="s">
        <v>132</v>
      </c>
      <c r="P127" s="42"/>
      <c r="Q127" s="42"/>
      <c r="R127" s="43"/>
      <c r="S127" s="44"/>
      <c r="V127" s="59"/>
      <c r="W127" s="67"/>
      <c r="X127" s="45" t="str">
        <f t="shared" si="1"/>
        <v>VUKOV I.</v>
      </c>
      <c r="Y127" s="49" t="s">
        <v>20</v>
      </c>
      <c r="AB127" s="49"/>
    </row>
    <row r="128" spans="1:28" s="57" customFormat="1" ht="8.25" customHeight="1">
      <c r="A128" s="50"/>
      <c r="B128" s="51"/>
      <c r="C128" s="52"/>
      <c r="D128" s="53"/>
      <c r="E128" s="54"/>
      <c r="F128" s="54"/>
      <c r="G128" s="54"/>
      <c r="H128" s="170"/>
      <c r="I128" s="54"/>
      <c r="J128" s="55" t="s">
        <v>20</v>
      </c>
      <c r="K128" s="56" t="str">
        <f>IF(D129="b",X127,IF(D127="b",X129,UPPER(IF(OR(J128="a",J128="as"),X127,IF(OR(J128="b",J128="bs"),X129,)))))</f>
        <v>NIKOLIĆ M.</v>
      </c>
      <c r="L128" s="72"/>
      <c r="M128" s="41"/>
      <c r="N128" s="111"/>
      <c r="O128" s="42"/>
      <c r="P128" s="42"/>
      <c r="Q128" s="42"/>
      <c r="R128" s="43"/>
      <c r="V128" s="59"/>
      <c r="W128" s="60"/>
      <c r="X128" s="45" t="str">
        <f t="shared" si="1"/>
        <v> .</v>
      </c>
      <c r="Y128" s="61"/>
      <c r="AB128" s="61"/>
    </row>
    <row r="129" spans="1:28" s="45" customFormat="1" ht="8.25" customHeight="1">
      <c r="A129" s="50" t="s">
        <v>84</v>
      </c>
      <c r="B129" s="36" t="str">
        <f>IF($D129="","",VLOOKUP($D129,'[1]PRIPREMA DECACI GT'!$A$7:$P$38,15))</f>
        <v>WC</v>
      </c>
      <c r="C129" s="37">
        <f>IF($D129="","",VLOOKUP($D129,'[1]PRIPREMA DECACI GT'!$A$7:$P$71,16))</f>
        <v>137</v>
      </c>
      <c r="D129" s="62">
        <v>22</v>
      </c>
      <c r="E129" s="63" t="str">
        <f>UPPER(IF($D129="","",VLOOKUP($D129,'[1]PRIPREMA DECACI GT'!$A$7:$P$71,2)))</f>
        <v>NIKOLIĆ</v>
      </c>
      <c r="F129" s="63"/>
      <c r="G129" s="63" t="str">
        <f>IF($D129="","",VLOOKUP($D129,'[1]PRIPREMA DECACI GT'!$A$7:$P$71,3))</f>
        <v>MARKO</v>
      </c>
      <c r="H129" s="171"/>
      <c r="I129" s="63" t="str">
        <f>IF($D129="","",VLOOKUP($D129,'[1]PRIPREMA DECACI GT'!$A$7:$P$71,4))</f>
        <v>WIN</v>
      </c>
      <c r="J129" s="64"/>
      <c r="K129" s="65" t="s">
        <v>125</v>
      </c>
      <c r="L129" s="109"/>
      <c r="M129" s="41"/>
      <c r="N129" s="111"/>
      <c r="O129" s="42"/>
      <c r="P129" s="42"/>
      <c r="Q129" s="42"/>
      <c r="R129" s="43"/>
      <c r="S129" s="44"/>
      <c r="V129" s="59"/>
      <c r="W129" s="67"/>
      <c r="X129" s="45" t="str">
        <f t="shared" si="1"/>
        <v>NIKOLIĆ M.</v>
      </c>
      <c r="Y129" s="49">
        <v>40</v>
      </c>
      <c r="AB129" s="49"/>
    </row>
    <row r="130" spans="1:28" s="57" customFormat="1" ht="8.25" customHeight="1">
      <c r="A130" s="50"/>
      <c r="B130" s="51"/>
      <c r="C130" s="52"/>
      <c r="D130" s="53"/>
      <c r="E130" s="54"/>
      <c r="F130" s="54"/>
      <c r="G130" s="54"/>
      <c r="H130" s="54"/>
      <c r="I130" s="54"/>
      <c r="J130" s="68"/>
      <c r="K130" s="172"/>
      <c r="L130" s="69" t="s">
        <v>118</v>
      </c>
      <c r="M130" s="56" t="str">
        <f>UPPER(IF(OR(L130="a",L130="as"),K128,IF(OR(L130="b",L130="bs"),K132,)))</f>
        <v>VIŠKOVIĆ L.</v>
      </c>
      <c r="N130" s="80"/>
      <c r="O130" s="42"/>
      <c r="P130" s="42"/>
      <c r="Q130" s="42"/>
      <c r="R130" s="43"/>
      <c r="V130" s="59"/>
      <c r="W130" s="60"/>
      <c r="X130" s="45" t="str">
        <f t="shared" si="1"/>
        <v> .</v>
      </c>
      <c r="Y130" s="61"/>
      <c r="AB130" s="61"/>
    </row>
    <row r="131" spans="1:28" s="45" customFormat="1" ht="8.25" customHeight="1">
      <c r="A131" s="50" t="s">
        <v>85</v>
      </c>
      <c r="B131" s="36">
        <f>IF($D131="","",VLOOKUP($D131,'[1]PRIPREMA DECACI GT'!$A$7:$P$38,15))</f>
        <v>0</v>
      </c>
      <c r="C131" s="37">
        <f>IF($D131="","",VLOOKUP($D131,'[1]PRIPREMA DECACI GT'!$A$7:$P$71,16))</f>
        <v>0</v>
      </c>
      <c r="D131" s="62" t="s">
        <v>20</v>
      </c>
      <c r="E131" s="63" t="str">
        <f>UPPER(IF($D131="","",VLOOKUP($D131,'[1]PRIPREMA DECACI GT'!$A$7:$P$71,2)))</f>
        <v>BYE</v>
      </c>
      <c r="F131" s="63"/>
      <c r="G131" s="63">
        <f>IF($D131="","",VLOOKUP($D131,'[1]PRIPREMA DECACI GT'!$A$7:$P$71,3))</f>
        <v>0</v>
      </c>
      <c r="H131" s="63"/>
      <c r="I131" s="63">
        <f>IF($D131="","",VLOOKUP($D131,'[1]PRIPREMA DECACI GT'!$A$7:$P$71,4))</f>
        <v>0</v>
      </c>
      <c r="J131" s="72"/>
      <c r="K131" s="172"/>
      <c r="L131" s="74"/>
      <c r="M131" s="41" t="s">
        <v>126</v>
      </c>
      <c r="N131" s="42"/>
      <c r="O131" s="42"/>
      <c r="P131" s="42"/>
      <c r="Q131" s="42"/>
      <c r="R131" s="43"/>
      <c r="S131" s="44"/>
      <c r="V131" s="59"/>
      <c r="W131" s="67"/>
      <c r="X131" s="45" t="str">
        <f t="shared" si="1"/>
        <v>BYE 0.</v>
      </c>
      <c r="Y131" s="49" t="s">
        <v>20</v>
      </c>
      <c r="AB131" s="49"/>
    </row>
    <row r="132" spans="1:28" s="57" customFormat="1" ht="8.25" customHeight="1">
      <c r="A132" s="50"/>
      <c r="B132" s="51"/>
      <c r="C132" s="52"/>
      <c r="D132" s="53"/>
      <c r="E132" s="54"/>
      <c r="F132" s="54"/>
      <c r="G132" s="54"/>
      <c r="H132" s="170"/>
      <c r="I132" s="54"/>
      <c r="J132" s="55"/>
      <c r="K132" s="56" t="str">
        <f>IF(D131="b",X133,UPPER(IF(OR(J132="a",J132="as"),X131,IF(OR(J132="b",J132="bs"),X133,))))</f>
        <v>VIŠKOVIĆ L.</v>
      </c>
      <c r="L132" s="80"/>
      <c r="M132" s="42"/>
      <c r="N132" s="79"/>
      <c r="O132" s="42"/>
      <c r="P132" s="42"/>
      <c r="Q132" s="42"/>
      <c r="R132" s="43"/>
      <c r="V132" s="59"/>
      <c r="W132" s="112"/>
      <c r="X132" s="45" t="str">
        <f t="shared" si="1"/>
        <v> .</v>
      </c>
      <c r="Y132" s="61"/>
      <c r="AB132" s="61"/>
    </row>
    <row r="133" spans="1:28" s="45" customFormat="1" ht="8.25" customHeight="1">
      <c r="A133" s="35" t="s">
        <v>86</v>
      </c>
      <c r="B133" s="36" t="str">
        <f>IF($D133="","",VLOOKUP($D133,'[1]PRIPREMA DECACI GT'!$A$7:$P$38,15))</f>
        <v>DA</v>
      </c>
      <c r="C133" s="37">
        <f>IF($D133="","",VLOOKUP($D133,'[1]PRIPREMA DECACI GT'!$A$7:$P$71,16))</f>
        <v>34</v>
      </c>
      <c r="D133" s="62">
        <v>2</v>
      </c>
      <c r="E133" s="39" t="str">
        <f>UPPER(IF($D133="","",VLOOKUP($D133,'[1]PRIPREMA DECACI GT'!$A$7:$P$71,2)))</f>
        <v>VIŠKOVIĆ</v>
      </c>
      <c r="F133" s="39"/>
      <c r="G133" s="39" t="str">
        <f>IF($D133="","",VLOOKUP($D133,'[1]PRIPREMA DECACI GT'!$A$7:$P$71,3))</f>
        <v>LAV</v>
      </c>
      <c r="H133" s="171"/>
      <c r="I133" s="39" t="str">
        <f>IF($D133="","",VLOOKUP($D133,'[1]PRIPREMA DECACI GT'!$A$7:$P$71,4))</f>
        <v>DJU</v>
      </c>
      <c r="J133" s="64"/>
      <c r="K133" s="41"/>
      <c r="L133" s="110"/>
      <c r="M133" s="113"/>
      <c r="N133" s="114"/>
      <c r="O133" s="113"/>
      <c r="P133" s="113"/>
      <c r="Q133" s="113"/>
      <c r="R133" s="115"/>
      <c r="S133" s="44"/>
      <c r="V133" s="59"/>
      <c r="X133" s="45" t="str">
        <f t="shared" si="1"/>
        <v>VIŠKOVIĆ L.</v>
      </c>
      <c r="Y133" s="49">
        <v>2</v>
      </c>
      <c r="AB133" s="49"/>
    </row>
    <row r="134" s="116" customFormat="1" ht="6.75" customHeight="1">
      <c r="AB134" s="117"/>
    </row>
    <row r="135" spans="1:18" s="116" customFormat="1" ht="9" customHeight="1">
      <c r="A135" s="118" t="s">
        <v>87</v>
      </c>
      <c r="B135" s="119"/>
      <c r="C135" s="120"/>
      <c r="D135" s="121" t="s">
        <v>88</v>
      </c>
      <c r="E135" s="122" t="s">
        <v>89</v>
      </c>
      <c r="F135" s="122"/>
      <c r="G135" s="121"/>
      <c r="H135" s="123"/>
      <c r="I135" s="124"/>
      <c r="J135" s="121" t="s">
        <v>88</v>
      </c>
      <c r="K135" s="122" t="s">
        <v>90</v>
      </c>
      <c r="L135" s="125"/>
      <c r="M135" s="122" t="s">
        <v>91</v>
      </c>
      <c r="N135" s="126"/>
      <c r="O135" s="127" t="s">
        <v>92</v>
      </c>
      <c r="P135" s="127"/>
      <c r="Q135" s="128"/>
      <c r="R135" s="129"/>
    </row>
    <row r="136" spans="1:18" s="116" customFormat="1" ht="9" customHeight="1">
      <c r="A136" s="130" t="s">
        <v>93</v>
      </c>
      <c r="B136" s="131"/>
      <c r="C136" s="132"/>
      <c r="D136" s="133">
        <v>1</v>
      </c>
      <c r="E136" s="134" t="str">
        <f>'[1]PRIPREMA DECACI GT'!B8</f>
        <v>MRAOVIĆ</v>
      </c>
      <c r="F136" s="135" t="s">
        <v>27</v>
      </c>
      <c r="G136" s="136" t="str">
        <f>'[1]PRIPREMA DECACI GT'!B16</f>
        <v>VUKOBRATOVIĆ</v>
      </c>
      <c r="I136" s="137"/>
      <c r="J136" s="138" t="s">
        <v>18</v>
      </c>
      <c r="K136" s="131"/>
      <c r="L136" s="139"/>
      <c r="M136" s="131"/>
      <c r="N136" s="140"/>
      <c r="O136" s="141" t="s">
        <v>94</v>
      </c>
      <c r="P136" s="142"/>
      <c r="Q136" s="142"/>
      <c r="R136" s="143"/>
    </row>
    <row r="137" spans="1:18" s="116" customFormat="1" ht="9" customHeight="1">
      <c r="A137" s="130" t="s">
        <v>95</v>
      </c>
      <c r="B137" s="131"/>
      <c r="C137" s="144">
        <f>'[1]PRIPREMA DECACI GT'!P8</f>
        <v>29</v>
      </c>
      <c r="D137" s="133">
        <v>2</v>
      </c>
      <c r="E137" s="134" t="str">
        <f>'[1]PRIPREMA DECACI GT'!B9</f>
        <v>VIŠKOVIĆ</v>
      </c>
      <c r="F137" s="135" t="s">
        <v>28</v>
      </c>
      <c r="G137" s="145" t="str">
        <f>'[1]PRIPREMA DECACI GT'!B17</f>
        <v>ČEJOVIĆ</v>
      </c>
      <c r="I137" s="146"/>
      <c r="J137" s="138" t="s">
        <v>19</v>
      </c>
      <c r="K137" s="131"/>
      <c r="L137" s="139"/>
      <c r="M137" s="131"/>
      <c r="N137" s="140"/>
      <c r="O137" s="147" t="str">
        <f>#VALUE!</f>
        <v>BYE</v>
      </c>
      <c r="P137" s="148"/>
      <c r="Q137" s="148"/>
      <c r="R137" s="149"/>
    </row>
    <row r="138" spans="1:18" s="116" customFormat="1" ht="9" customHeight="1">
      <c r="A138" s="150" t="s">
        <v>96</v>
      </c>
      <c r="B138" s="151"/>
      <c r="C138" s="152">
        <f>#VALUE!</f>
        <v>0</v>
      </c>
      <c r="D138" s="133">
        <v>3</v>
      </c>
      <c r="E138" s="134" t="str">
        <f>'[1]PRIPREMA DECACI GT'!B10</f>
        <v>MIŠIĆ</v>
      </c>
      <c r="F138" s="135" t="s">
        <v>29</v>
      </c>
      <c r="G138" s="145" t="str">
        <f>'[1]PRIPREMA DECACI GT'!B18</f>
        <v>VIRIJEVIĆ</v>
      </c>
      <c r="I138" s="146"/>
      <c r="J138" s="138" t="s">
        <v>21</v>
      </c>
      <c r="K138" s="131"/>
      <c r="L138" s="139"/>
      <c r="M138" s="131"/>
      <c r="N138" s="140"/>
      <c r="O138" s="141" t="s">
        <v>97</v>
      </c>
      <c r="P138" s="142"/>
      <c r="Q138" s="142"/>
      <c r="R138" s="143"/>
    </row>
    <row r="139" spans="1:18" s="116" customFormat="1" ht="9" customHeight="1">
      <c r="A139" s="153"/>
      <c r="B139" s="23"/>
      <c r="C139" s="154"/>
      <c r="D139" s="133">
        <v>4</v>
      </c>
      <c r="E139" s="134" t="str">
        <f>'[1]PRIPREMA DECACI GT'!B11</f>
        <v>TEŠIĆ</v>
      </c>
      <c r="F139" s="135" t="s">
        <v>30</v>
      </c>
      <c r="G139" s="145" t="str">
        <f>'[1]PRIPREMA DECACI GT'!B19</f>
        <v>ŠTULA</v>
      </c>
      <c r="I139" s="146"/>
      <c r="J139" s="138" t="s">
        <v>22</v>
      </c>
      <c r="K139" s="131"/>
      <c r="L139" s="139"/>
      <c r="M139" s="131"/>
      <c r="N139" s="140"/>
      <c r="O139" s="131"/>
      <c r="P139" s="139"/>
      <c r="Q139" s="131"/>
      <c r="R139" s="140"/>
    </row>
    <row r="140" spans="1:18" s="116" customFormat="1" ht="9" customHeight="1">
      <c r="A140" s="155" t="s">
        <v>98</v>
      </c>
      <c r="B140" s="156"/>
      <c r="C140" s="157"/>
      <c r="D140" s="133" t="s">
        <v>23</v>
      </c>
      <c r="E140" s="134" t="str">
        <f>'[1]PRIPREMA DECACI GT'!B12</f>
        <v>DIMITRIJEVIĆ</v>
      </c>
      <c r="F140" s="135" t="s">
        <v>31</v>
      </c>
      <c r="G140" s="145" t="str">
        <f>'[1]PRIPREMA DECACI GT'!B20</f>
        <v>UZELAC</v>
      </c>
      <c r="I140" s="146"/>
      <c r="J140" s="138" t="s">
        <v>23</v>
      </c>
      <c r="K140" s="131"/>
      <c r="L140" s="139"/>
      <c r="M140" s="131"/>
      <c r="N140" s="140"/>
      <c r="O140" s="151"/>
      <c r="P140" s="158"/>
      <c r="Q140" s="151"/>
      <c r="R140" s="149"/>
    </row>
    <row r="141" spans="1:18" s="116" customFormat="1" ht="9" customHeight="1">
      <c r="A141" s="130" t="s">
        <v>93</v>
      </c>
      <c r="B141" s="131"/>
      <c r="C141" s="144">
        <f>C136</f>
        <v>0</v>
      </c>
      <c r="D141" s="133" t="s">
        <v>24</v>
      </c>
      <c r="E141" s="134" t="str">
        <f>'[1]PRIPREMA DECACI GT'!B13</f>
        <v>KOVAČEVIĆ</v>
      </c>
      <c r="F141" s="135" t="s">
        <v>32</v>
      </c>
      <c r="G141" s="145" t="str">
        <f>'[1]PRIPREMA DECACI GT'!B21</f>
        <v>ĐURAŠINOVIĆ</v>
      </c>
      <c r="I141" s="146"/>
      <c r="J141" s="138" t="s">
        <v>24</v>
      </c>
      <c r="K141" s="131"/>
      <c r="L141" s="139"/>
      <c r="M141" s="131"/>
      <c r="N141" s="140"/>
      <c r="O141" s="141" t="s">
        <v>99</v>
      </c>
      <c r="P141" s="142"/>
      <c r="Q141" s="142"/>
      <c r="R141" s="143"/>
    </row>
    <row r="142" spans="1:18" ht="9" customHeight="1">
      <c r="A142" s="130" t="s">
        <v>100</v>
      </c>
      <c r="B142" s="131"/>
      <c r="C142" s="159">
        <f>'[1]PRIPREMA DECACI GT'!P8</f>
        <v>29</v>
      </c>
      <c r="D142" s="133" t="s">
        <v>25</v>
      </c>
      <c r="E142" s="134" t="str">
        <f>'[1]PRIPREMA DECACI GT'!B14</f>
        <v>GAJIĆ</v>
      </c>
      <c r="F142" s="135" t="s">
        <v>33</v>
      </c>
      <c r="G142" s="145" t="str">
        <f>'[1]PRIPREMA DECACI GT'!B22</f>
        <v>ZEKOVIĆ</v>
      </c>
      <c r="I142" s="146"/>
      <c r="J142" s="138" t="s">
        <v>25</v>
      </c>
      <c r="K142" s="131"/>
      <c r="L142" s="139"/>
      <c r="M142" s="131"/>
      <c r="N142" s="140"/>
      <c r="O142" s="131"/>
      <c r="P142" s="139"/>
      <c r="Q142" s="131"/>
      <c r="R142" s="140"/>
    </row>
    <row r="143" spans="1:18" ht="9" customHeight="1">
      <c r="A143" s="150" t="s">
        <v>101</v>
      </c>
      <c r="B143" s="151"/>
      <c r="C143" s="160">
        <f>'[1]PRIPREMA DECACI GT'!H23</f>
        <v>106</v>
      </c>
      <c r="D143" s="161" t="s">
        <v>26</v>
      </c>
      <c r="E143" s="162" t="str">
        <f>'[1]PRIPREMA DECACI GT'!B15</f>
        <v>RADOVANOVIC</v>
      </c>
      <c r="F143" s="163" t="s">
        <v>34</v>
      </c>
      <c r="G143" s="162" t="str">
        <f>'[1]PRIPREMA DECACI GT'!B23</f>
        <v>PAP</v>
      </c>
      <c r="I143" s="164"/>
      <c r="J143" s="165" t="s">
        <v>26</v>
      </c>
      <c r="K143" s="151"/>
      <c r="L143" s="158"/>
      <c r="M143" s="151"/>
      <c r="N143" s="149"/>
      <c r="O143" s="151" t="str">
        <f>R4</f>
        <v>Milica Dajin</v>
      </c>
      <c r="P143" s="158"/>
      <c r="Q143" s="151"/>
      <c r="R143" s="166">
        <f>MIN(4,'[1]PRIPREMA DECACI GT'!R6)</f>
        <v>4</v>
      </c>
    </row>
    <row r="144" ht="12.75">
      <c r="H144" s="167"/>
    </row>
  </sheetData>
  <sheetProtection/>
  <mergeCells count="66">
    <mergeCell ref="K10:K11"/>
    <mergeCell ref="H12:H13"/>
    <mergeCell ref="H24:H25"/>
    <mergeCell ref="F3:I3"/>
    <mergeCell ref="A4:C4"/>
    <mergeCell ref="F4:I4"/>
    <mergeCell ref="H8:H9"/>
    <mergeCell ref="M14:M15"/>
    <mergeCell ref="H16:H17"/>
    <mergeCell ref="K18:K19"/>
    <mergeCell ref="H20:H21"/>
    <mergeCell ref="O22:O23"/>
    <mergeCell ref="H48:H49"/>
    <mergeCell ref="K26:K27"/>
    <mergeCell ref="H28:H29"/>
    <mergeCell ref="M30:M31"/>
    <mergeCell ref="H32:H33"/>
    <mergeCell ref="K34:K35"/>
    <mergeCell ref="H36:H37"/>
    <mergeCell ref="S38:S39"/>
    <mergeCell ref="H40:H41"/>
    <mergeCell ref="K42:K43"/>
    <mergeCell ref="H44:H45"/>
    <mergeCell ref="M46:M47"/>
    <mergeCell ref="H72:H73"/>
    <mergeCell ref="K50:K51"/>
    <mergeCell ref="H52:H53"/>
    <mergeCell ref="O54:O55"/>
    <mergeCell ref="H56:H57"/>
    <mergeCell ref="K58:K59"/>
    <mergeCell ref="H60:H61"/>
    <mergeCell ref="M62:M63"/>
    <mergeCell ref="H64:H65"/>
    <mergeCell ref="K66:K67"/>
    <mergeCell ref="H68:H69"/>
    <mergeCell ref="O70:O71"/>
    <mergeCell ref="H96:H97"/>
    <mergeCell ref="K74:K75"/>
    <mergeCell ref="H76:H77"/>
    <mergeCell ref="M78:M79"/>
    <mergeCell ref="H80:H81"/>
    <mergeCell ref="K82:K83"/>
    <mergeCell ref="H84:H85"/>
    <mergeCell ref="O86:O87"/>
    <mergeCell ref="H88:H89"/>
    <mergeCell ref="K90:K91"/>
    <mergeCell ref="H92:H93"/>
    <mergeCell ref="M94:M95"/>
    <mergeCell ref="O118:O119"/>
    <mergeCell ref="H120:H121"/>
    <mergeCell ref="K98:K99"/>
    <mergeCell ref="H100:H101"/>
    <mergeCell ref="S102:S103"/>
    <mergeCell ref="H104:H105"/>
    <mergeCell ref="K106:K107"/>
    <mergeCell ref="H108:H109"/>
    <mergeCell ref="H132:H133"/>
    <mergeCell ref="M110:M111"/>
    <mergeCell ref="H112:H113"/>
    <mergeCell ref="K114:K115"/>
    <mergeCell ref="H116:H117"/>
    <mergeCell ref="K122:K123"/>
    <mergeCell ref="H124:H125"/>
    <mergeCell ref="M126:M127"/>
    <mergeCell ref="H128:H129"/>
    <mergeCell ref="K130:K131"/>
  </mergeCells>
  <conditionalFormatting sqref="R143">
    <cfRule type="expression" priority="176" dxfId="175" stopIfTrue="1">
      <formula>$O$1="CU"</formula>
    </cfRule>
  </conditionalFormatting>
  <conditionalFormatting sqref="B7:B133">
    <cfRule type="cellIs" priority="174" dxfId="173" operator="equal" stopIfTrue="1">
      <formula>"DA"</formula>
    </cfRule>
    <cfRule type="cellIs" priority="175" dxfId="173" operator="equal" stopIfTrue="1">
      <formula>"QA"</formula>
    </cfRule>
  </conditionalFormatting>
  <conditionalFormatting sqref="D7:D133">
    <cfRule type="cellIs" priority="1" dxfId="18" operator="between">
      <formula>1</formula>
      <formula>16</formula>
    </cfRule>
    <cfRule type="expression" priority="2" dxfId="17" stopIfTrue="1">
      <formula>$D7&gt;0</formula>
    </cfRule>
  </conditionalFormatting>
  <conditionalFormatting sqref="D9 D25 D41 D57 D73 D89 D105 D121">
    <cfRule type="cellIs" priority="171" dxfId="16" operator="equal">
      <formula>"""b"""</formula>
    </cfRule>
  </conditionalFormatting>
  <conditionalFormatting sqref="K20">
    <cfRule type="expression" priority="169" dxfId="16" stopIfTrue="1">
      <formula>J20="as"</formula>
    </cfRule>
    <cfRule type="expression" priority="170" dxfId="16" stopIfTrue="1">
      <formula>J20="bs"</formula>
    </cfRule>
  </conditionalFormatting>
  <conditionalFormatting sqref="K20">
    <cfRule type="expression" priority="168" dxfId="16">
      <formula>$D$19="b"</formula>
    </cfRule>
  </conditionalFormatting>
  <conditionalFormatting sqref="K36">
    <cfRule type="expression" priority="166" dxfId="16" stopIfTrue="1">
      <formula>J36="as"</formula>
    </cfRule>
    <cfRule type="expression" priority="167" dxfId="16" stopIfTrue="1">
      <formula>J36="bs"</formula>
    </cfRule>
  </conditionalFormatting>
  <conditionalFormatting sqref="K36">
    <cfRule type="expression" priority="165" dxfId="16">
      <formula>$D$19="b"</formula>
    </cfRule>
  </conditionalFormatting>
  <conditionalFormatting sqref="K52">
    <cfRule type="expression" priority="163" dxfId="16" stopIfTrue="1">
      <formula>J52="as"</formula>
    </cfRule>
    <cfRule type="expression" priority="164" dxfId="16" stopIfTrue="1">
      <formula>J52="bs"</formula>
    </cfRule>
  </conditionalFormatting>
  <conditionalFormatting sqref="K52">
    <cfRule type="expression" priority="162" dxfId="16">
      <formula>$D$19="b"</formula>
    </cfRule>
  </conditionalFormatting>
  <conditionalFormatting sqref="K68">
    <cfRule type="expression" priority="160" dxfId="16" stopIfTrue="1">
      <formula>J68="as"</formula>
    </cfRule>
    <cfRule type="expression" priority="161" dxfId="16" stopIfTrue="1">
      <formula>J68="bs"</formula>
    </cfRule>
  </conditionalFormatting>
  <conditionalFormatting sqref="K68">
    <cfRule type="expression" priority="159" dxfId="16">
      <formula>$D$19="b"</formula>
    </cfRule>
  </conditionalFormatting>
  <conditionalFormatting sqref="K84">
    <cfRule type="expression" priority="157" dxfId="16" stopIfTrue="1">
      <formula>J84="as"</formula>
    </cfRule>
    <cfRule type="expression" priority="158" dxfId="16" stopIfTrue="1">
      <formula>J84="bs"</formula>
    </cfRule>
  </conditionalFormatting>
  <conditionalFormatting sqref="K84">
    <cfRule type="expression" priority="156" dxfId="16">
      <formula>$D$19="b"</formula>
    </cfRule>
  </conditionalFormatting>
  <conditionalFormatting sqref="K100">
    <cfRule type="expression" priority="154" dxfId="16" stopIfTrue="1">
      <formula>J100="as"</formula>
    </cfRule>
    <cfRule type="expression" priority="155" dxfId="16" stopIfTrue="1">
      <formula>J100="bs"</formula>
    </cfRule>
  </conditionalFormatting>
  <conditionalFormatting sqref="K100">
    <cfRule type="expression" priority="153" dxfId="16">
      <formula>$D$19="b"</formula>
    </cfRule>
  </conditionalFormatting>
  <conditionalFormatting sqref="K116">
    <cfRule type="expression" priority="151" dxfId="16" stopIfTrue="1">
      <formula>J116="as"</formula>
    </cfRule>
    <cfRule type="expression" priority="152" dxfId="16" stopIfTrue="1">
      <formula>J116="bs"</formula>
    </cfRule>
  </conditionalFormatting>
  <conditionalFormatting sqref="K116">
    <cfRule type="expression" priority="150" dxfId="16">
      <formula>$D$19="b"</formula>
    </cfRule>
  </conditionalFormatting>
  <conditionalFormatting sqref="K132">
    <cfRule type="expression" priority="148" dxfId="16" stopIfTrue="1">
      <formula>J132="as"</formula>
    </cfRule>
    <cfRule type="expression" priority="149" dxfId="16" stopIfTrue="1">
      <formula>J132="bs"</formula>
    </cfRule>
  </conditionalFormatting>
  <conditionalFormatting sqref="K132">
    <cfRule type="expression" priority="147" dxfId="16">
      <formula>$D$19="b"</formula>
    </cfRule>
  </conditionalFormatting>
  <conditionalFormatting sqref="K8">
    <cfRule type="expression" priority="145" dxfId="16" stopIfTrue="1">
      <formula>J8="as"</formula>
    </cfRule>
    <cfRule type="expression" priority="146" dxfId="16" stopIfTrue="1">
      <formula>J8="bs"</formula>
    </cfRule>
  </conditionalFormatting>
  <conditionalFormatting sqref="K8">
    <cfRule type="expression" priority="144" dxfId="16" stopIfTrue="1">
      <formula>$D9="b"</formula>
    </cfRule>
  </conditionalFormatting>
  <conditionalFormatting sqref="K24">
    <cfRule type="expression" priority="142" dxfId="16" stopIfTrue="1">
      <formula>J24="as"</formula>
    </cfRule>
    <cfRule type="expression" priority="143" dxfId="16" stopIfTrue="1">
      <formula>J24="bs"</formula>
    </cfRule>
  </conditionalFormatting>
  <conditionalFormatting sqref="K24">
    <cfRule type="expression" priority="141" dxfId="16" stopIfTrue="1">
      <formula>$D25="b"</formula>
    </cfRule>
  </conditionalFormatting>
  <conditionalFormatting sqref="K40">
    <cfRule type="expression" priority="139" dxfId="16" stopIfTrue="1">
      <formula>J40="as"</formula>
    </cfRule>
    <cfRule type="expression" priority="140" dxfId="16" stopIfTrue="1">
      <formula>J40="bs"</formula>
    </cfRule>
  </conditionalFormatting>
  <conditionalFormatting sqref="K40">
    <cfRule type="expression" priority="138" dxfId="16" stopIfTrue="1">
      <formula>$D41="b"</formula>
    </cfRule>
  </conditionalFormatting>
  <conditionalFormatting sqref="K56">
    <cfRule type="expression" priority="136" dxfId="16" stopIfTrue="1">
      <formula>J56="as"</formula>
    </cfRule>
    <cfRule type="expression" priority="137" dxfId="16" stopIfTrue="1">
      <formula>J56="bs"</formula>
    </cfRule>
  </conditionalFormatting>
  <conditionalFormatting sqref="K56">
    <cfRule type="expression" priority="135" dxfId="16" stopIfTrue="1">
      <formula>$D57="b"</formula>
    </cfRule>
  </conditionalFormatting>
  <conditionalFormatting sqref="K72">
    <cfRule type="expression" priority="133" dxfId="16" stopIfTrue="1">
      <formula>J72="as"</formula>
    </cfRule>
    <cfRule type="expression" priority="134" dxfId="16" stopIfTrue="1">
      <formula>J72="bs"</formula>
    </cfRule>
  </conditionalFormatting>
  <conditionalFormatting sqref="K72">
    <cfRule type="expression" priority="132" dxfId="16" stopIfTrue="1">
      <formula>$D73="b"</formula>
    </cfRule>
  </conditionalFormatting>
  <conditionalFormatting sqref="K88">
    <cfRule type="expression" priority="130" dxfId="16" stopIfTrue="1">
      <formula>J88="as"</formula>
    </cfRule>
    <cfRule type="expression" priority="131" dxfId="16" stopIfTrue="1">
      <formula>J88="bs"</formula>
    </cfRule>
  </conditionalFormatting>
  <conditionalFormatting sqref="K88">
    <cfRule type="expression" priority="129" dxfId="16" stopIfTrue="1">
      <formula>$D89="b"</formula>
    </cfRule>
  </conditionalFormatting>
  <conditionalFormatting sqref="K104">
    <cfRule type="expression" priority="127" dxfId="16" stopIfTrue="1">
      <formula>J104="as"</formula>
    </cfRule>
    <cfRule type="expression" priority="128" dxfId="16" stopIfTrue="1">
      <formula>J104="bs"</formula>
    </cfRule>
  </conditionalFormatting>
  <conditionalFormatting sqref="K104">
    <cfRule type="expression" priority="126" dxfId="16" stopIfTrue="1">
      <formula>$D105="b"</formula>
    </cfRule>
  </conditionalFormatting>
  <conditionalFormatting sqref="K120">
    <cfRule type="expression" priority="124" dxfId="16" stopIfTrue="1">
      <formula>J120="as"</formula>
    </cfRule>
    <cfRule type="expression" priority="125" dxfId="16" stopIfTrue="1">
      <formula>J120="bs"</formula>
    </cfRule>
  </conditionalFormatting>
  <conditionalFormatting sqref="K120">
    <cfRule type="expression" priority="123" dxfId="16" stopIfTrue="1">
      <formula>$D121="b"</formula>
    </cfRule>
  </conditionalFormatting>
  <conditionalFormatting sqref="K12">
    <cfRule type="expression" priority="121" dxfId="16" stopIfTrue="1">
      <formula>J12="as"</formula>
    </cfRule>
    <cfRule type="expression" priority="122" dxfId="16" stopIfTrue="1">
      <formula>J12="bs"</formula>
    </cfRule>
  </conditionalFormatting>
  <conditionalFormatting sqref="K16">
    <cfRule type="expression" priority="119" dxfId="16" stopIfTrue="1">
      <formula>J16="as"</formula>
    </cfRule>
    <cfRule type="expression" priority="120" dxfId="16" stopIfTrue="1">
      <formula>J16="bs"</formula>
    </cfRule>
  </conditionalFormatting>
  <conditionalFormatting sqref="K28">
    <cfRule type="expression" priority="117" dxfId="16" stopIfTrue="1">
      <formula>J28="as"</formula>
    </cfRule>
    <cfRule type="expression" priority="118" dxfId="16" stopIfTrue="1">
      <formula>J28="bs"</formula>
    </cfRule>
  </conditionalFormatting>
  <conditionalFormatting sqref="K32">
    <cfRule type="expression" priority="115" dxfId="16" stopIfTrue="1">
      <formula>J32="as"</formula>
    </cfRule>
    <cfRule type="expression" priority="116" dxfId="16" stopIfTrue="1">
      <formula>J32="bs"</formula>
    </cfRule>
  </conditionalFormatting>
  <conditionalFormatting sqref="K44">
    <cfRule type="expression" priority="113" dxfId="16" stopIfTrue="1">
      <formula>J44="as"</formula>
    </cfRule>
    <cfRule type="expression" priority="114" dxfId="16" stopIfTrue="1">
      <formula>J44="bs"</formula>
    </cfRule>
  </conditionalFormatting>
  <conditionalFormatting sqref="K48">
    <cfRule type="expression" priority="111" dxfId="16" stopIfTrue="1">
      <formula>J48="as"</formula>
    </cfRule>
    <cfRule type="expression" priority="112" dxfId="16" stopIfTrue="1">
      <formula>J48="bs"</formula>
    </cfRule>
  </conditionalFormatting>
  <conditionalFormatting sqref="K60">
    <cfRule type="expression" priority="109" dxfId="16" stopIfTrue="1">
      <formula>J60="as"</formula>
    </cfRule>
    <cfRule type="expression" priority="110" dxfId="16" stopIfTrue="1">
      <formula>J60="bs"</formula>
    </cfRule>
  </conditionalFormatting>
  <conditionalFormatting sqref="K64">
    <cfRule type="expression" priority="107" dxfId="16" stopIfTrue="1">
      <formula>J64="as"</formula>
    </cfRule>
    <cfRule type="expression" priority="108" dxfId="16" stopIfTrue="1">
      <formula>J64="bs"</formula>
    </cfRule>
  </conditionalFormatting>
  <conditionalFormatting sqref="K76">
    <cfRule type="expression" priority="105" dxfId="16" stopIfTrue="1">
      <formula>J76="as"</formula>
    </cfRule>
    <cfRule type="expression" priority="106" dxfId="16" stopIfTrue="1">
      <formula>J76="bs"</formula>
    </cfRule>
  </conditionalFormatting>
  <conditionalFormatting sqref="K80">
    <cfRule type="expression" priority="103" dxfId="16" stopIfTrue="1">
      <formula>J80="as"</formula>
    </cfRule>
    <cfRule type="expression" priority="104" dxfId="16" stopIfTrue="1">
      <formula>J80="bs"</formula>
    </cfRule>
  </conditionalFormatting>
  <conditionalFormatting sqref="K92">
    <cfRule type="expression" priority="101" dxfId="16" stopIfTrue="1">
      <formula>J92="as"</formula>
    </cfRule>
    <cfRule type="expression" priority="102" dxfId="16" stopIfTrue="1">
      <formula>J92="bs"</formula>
    </cfRule>
  </conditionalFormatting>
  <conditionalFormatting sqref="K96">
    <cfRule type="expression" priority="99" dxfId="16" stopIfTrue="1">
      <formula>J96="as"</formula>
    </cfRule>
    <cfRule type="expression" priority="100" dxfId="16" stopIfTrue="1">
      <formula>J96="bs"</formula>
    </cfRule>
  </conditionalFormatting>
  <conditionalFormatting sqref="K108">
    <cfRule type="expression" priority="97" dxfId="16" stopIfTrue="1">
      <formula>J108="as"</formula>
    </cfRule>
    <cfRule type="expression" priority="98" dxfId="16" stopIfTrue="1">
      <formula>J108="bs"</formula>
    </cfRule>
  </conditionalFormatting>
  <conditionalFormatting sqref="K112">
    <cfRule type="expression" priority="95" dxfId="16" stopIfTrue="1">
      <formula>J112="as"</formula>
    </cfRule>
    <cfRule type="expression" priority="96" dxfId="16" stopIfTrue="1">
      <formula>J112="bs"</formula>
    </cfRule>
  </conditionalFormatting>
  <conditionalFormatting sqref="K124">
    <cfRule type="expression" priority="93" dxfId="16" stopIfTrue="1">
      <formula>J124="as"</formula>
    </cfRule>
    <cfRule type="expression" priority="94" dxfId="16" stopIfTrue="1">
      <formula>J124="bs"</formula>
    </cfRule>
  </conditionalFormatting>
  <conditionalFormatting sqref="K128">
    <cfRule type="expression" priority="91" dxfId="16" stopIfTrue="1">
      <formula>J128="as"</formula>
    </cfRule>
    <cfRule type="expression" priority="92" dxfId="16" stopIfTrue="1">
      <formula>J128="bs"</formula>
    </cfRule>
  </conditionalFormatting>
  <conditionalFormatting sqref="M10">
    <cfRule type="expression" priority="89" dxfId="16" stopIfTrue="1">
      <formula>L10="as"</formula>
    </cfRule>
    <cfRule type="expression" priority="90" dxfId="16" stopIfTrue="1">
      <formula>L10="bs"</formula>
    </cfRule>
  </conditionalFormatting>
  <conditionalFormatting sqref="M18">
    <cfRule type="expression" priority="87" dxfId="16" stopIfTrue="1">
      <formula>L18="as"</formula>
    </cfRule>
    <cfRule type="expression" priority="88" dxfId="16" stopIfTrue="1">
      <formula>L18="bs"</formula>
    </cfRule>
  </conditionalFormatting>
  <conditionalFormatting sqref="M26">
    <cfRule type="expression" priority="85" dxfId="16" stopIfTrue="1">
      <formula>L26="as"</formula>
    </cfRule>
    <cfRule type="expression" priority="86" dxfId="16" stopIfTrue="1">
      <formula>L26="bs"</formula>
    </cfRule>
  </conditionalFormatting>
  <conditionalFormatting sqref="M34">
    <cfRule type="expression" priority="83" dxfId="16" stopIfTrue="1">
      <formula>L34="as"</formula>
    </cfRule>
    <cfRule type="expression" priority="84" dxfId="16" stopIfTrue="1">
      <formula>L34="bs"</formula>
    </cfRule>
  </conditionalFormatting>
  <conditionalFormatting sqref="M42">
    <cfRule type="expression" priority="81" dxfId="16" stopIfTrue="1">
      <formula>L42="as"</formula>
    </cfRule>
    <cfRule type="expression" priority="82" dxfId="16" stopIfTrue="1">
      <formula>L42="bs"</formula>
    </cfRule>
  </conditionalFormatting>
  <conditionalFormatting sqref="M50">
    <cfRule type="expression" priority="79" dxfId="16" stopIfTrue="1">
      <formula>L50="as"</formula>
    </cfRule>
    <cfRule type="expression" priority="80" dxfId="16" stopIfTrue="1">
      <formula>L50="bs"</formula>
    </cfRule>
  </conditionalFormatting>
  <conditionalFormatting sqref="M58">
    <cfRule type="expression" priority="77" dxfId="16" stopIfTrue="1">
      <formula>L58="as"</formula>
    </cfRule>
    <cfRule type="expression" priority="78" dxfId="16" stopIfTrue="1">
      <formula>L58="bs"</formula>
    </cfRule>
  </conditionalFormatting>
  <conditionalFormatting sqref="M66">
    <cfRule type="expression" priority="75" dxfId="16" stopIfTrue="1">
      <formula>L66="as"</formula>
    </cfRule>
    <cfRule type="expression" priority="76" dxfId="16" stopIfTrue="1">
      <formula>L66="bs"</formula>
    </cfRule>
  </conditionalFormatting>
  <conditionalFormatting sqref="M74">
    <cfRule type="expression" priority="73" dxfId="16" stopIfTrue="1">
      <formula>L74="as"</formula>
    </cfRule>
    <cfRule type="expression" priority="74" dxfId="16" stopIfTrue="1">
      <formula>L74="bs"</formula>
    </cfRule>
  </conditionalFormatting>
  <conditionalFormatting sqref="M82">
    <cfRule type="expression" priority="71" dxfId="16" stopIfTrue="1">
      <formula>L82="as"</formula>
    </cfRule>
    <cfRule type="expression" priority="72" dxfId="16" stopIfTrue="1">
      <formula>L82="bs"</formula>
    </cfRule>
  </conditionalFormatting>
  <conditionalFormatting sqref="M90">
    <cfRule type="expression" priority="69" dxfId="16" stopIfTrue="1">
      <formula>L90="as"</formula>
    </cfRule>
    <cfRule type="expression" priority="70" dxfId="16" stopIfTrue="1">
      <formula>L90="bs"</formula>
    </cfRule>
  </conditionalFormatting>
  <conditionalFormatting sqref="M98">
    <cfRule type="expression" priority="67" dxfId="16" stopIfTrue="1">
      <formula>L98="as"</formula>
    </cfRule>
    <cfRule type="expression" priority="68" dxfId="16" stopIfTrue="1">
      <formula>L98="bs"</formula>
    </cfRule>
  </conditionalFormatting>
  <conditionalFormatting sqref="M106">
    <cfRule type="expression" priority="65" dxfId="16" stopIfTrue="1">
      <formula>L106="as"</formula>
    </cfRule>
    <cfRule type="expression" priority="66" dxfId="16" stopIfTrue="1">
      <formula>L106="bs"</formula>
    </cfRule>
  </conditionalFormatting>
  <conditionalFormatting sqref="M114">
    <cfRule type="expression" priority="63" dxfId="16" stopIfTrue="1">
      <formula>L114="as"</formula>
    </cfRule>
    <cfRule type="expression" priority="64" dxfId="16" stopIfTrue="1">
      <formula>L114="bs"</formula>
    </cfRule>
  </conditionalFormatting>
  <conditionalFormatting sqref="M122">
    <cfRule type="expression" priority="61" dxfId="16" stopIfTrue="1">
      <formula>L122="as"</formula>
    </cfRule>
    <cfRule type="expression" priority="62" dxfId="16" stopIfTrue="1">
      <formula>L122="bs"</formula>
    </cfRule>
  </conditionalFormatting>
  <conditionalFormatting sqref="M130">
    <cfRule type="expression" priority="59" dxfId="16" stopIfTrue="1">
      <formula>L130="as"</formula>
    </cfRule>
    <cfRule type="expression" priority="60" dxfId="16" stopIfTrue="1">
      <formula>L130="bs"</formula>
    </cfRule>
  </conditionalFormatting>
  <conditionalFormatting sqref="O14">
    <cfRule type="expression" priority="57" dxfId="16" stopIfTrue="1">
      <formula>N14="as"</formula>
    </cfRule>
    <cfRule type="expression" priority="58" dxfId="16" stopIfTrue="1">
      <formula>N14="bs"</formula>
    </cfRule>
  </conditionalFormatting>
  <conditionalFormatting sqref="O30">
    <cfRule type="expression" priority="55" dxfId="16" stopIfTrue="1">
      <formula>N30="as"</formula>
    </cfRule>
    <cfRule type="expression" priority="56" dxfId="16" stopIfTrue="1">
      <formula>N30="bs"</formula>
    </cfRule>
  </conditionalFormatting>
  <conditionalFormatting sqref="O46">
    <cfRule type="expression" priority="53" dxfId="16" stopIfTrue="1">
      <formula>N46="as"</formula>
    </cfRule>
    <cfRule type="expression" priority="54" dxfId="16" stopIfTrue="1">
      <formula>N46="bs"</formula>
    </cfRule>
  </conditionalFormatting>
  <conditionalFormatting sqref="O62">
    <cfRule type="expression" priority="51" dxfId="16" stopIfTrue="1">
      <formula>N62="as"</formula>
    </cfRule>
    <cfRule type="expression" priority="52" dxfId="16" stopIfTrue="1">
      <formula>N62="bs"</formula>
    </cfRule>
  </conditionalFormatting>
  <conditionalFormatting sqref="O78">
    <cfRule type="expression" priority="49" dxfId="16" stopIfTrue="1">
      <formula>N78="as"</formula>
    </cfRule>
    <cfRule type="expression" priority="50" dxfId="16" stopIfTrue="1">
      <formula>N78="bs"</formula>
    </cfRule>
  </conditionalFormatting>
  <conditionalFormatting sqref="O94">
    <cfRule type="expression" priority="47" dxfId="16" stopIfTrue="1">
      <formula>N94="as"</formula>
    </cfRule>
    <cfRule type="expression" priority="48" dxfId="16" stopIfTrue="1">
      <formula>N94="bs"</formula>
    </cfRule>
  </conditionalFormatting>
  <conditionalFormatting sqref="O110">
    <cfRule type="expression" priority="45" dxfId="16" stopIfTrue="1">
      <formula>N110="as"</formula>
    </cfRule>
    <cfRule type="expression" priority="46" dxfId="16" stopIfTrue="1">
      <formula>N110="bs"</formula>
    </cfRule>
  </conditionalFormatting>
  <conditionalFormatting sqref="O126">
    <cfRule type="expression" priority="43" dxfId="16" stopIfTrue="1">
      <formula>N126="as"</formula>
    </cfRule>
    <cfRule type="expression" priority="44" dxfId="16" stopIfTrue="1">
      <formula>N126="bs"</formula>
    </cfRule>
  </conditionalFormatting>
  <conditionalFormatting sqref="Q22">
    <cfRule type="expression" priority="41" dxfId="16" stopIfTrue="1">
      <formula>P22="as"</formula>
    </cfRule>
    <cfRule type="expression" priority="42" dxfId="16" stopIfTrue="1">
      <formula>P22="bs"</formula>
    </cfRule>
  </conditionalFormatting>
  <conditionalFormatting sqref="Q54">
    <cfRule type="expression" priority="39" dxfId="16" stopIfTrue="1">
      <formula>P54="as"</formula>
    </cfRule>
    <cfRule type="expression" priority="40" dxfId="16" stopIfTrue="1">
      <formula>P54="bs"</formula>
    </cfRule>
  </conditionalFormatting>
  <conditionalFormatting sqref="Q86">
    <cfRule type="expression" priority="37" dxfId="16" stopIfTrue="1">
      <formula>P86="as"</formula>
    </cfRule>
    <cfRule type="expression" priority="38" dxfId="16" stopIfTrue="1">
      <formula>P86="bs"</formula>
    </cfRule>
  </conditionalFormatting>
  <conditionalFormatting sqref="Q118">
    <cfRule type="expression" priority="35" dxfId="16" stopIfTrue="1">
      <formula>P118="as"</formula>
    </cfRule>
    <cfRule type="expression" priority="36" dxfId="16" stopIfTrue="1">
      <formula>P118="bs"</formula>
    </cfRule>
  </conditionalFormatting>
  <conditionalFormatting sqref="Q38">
    <cfRule type="expression" priority="33" dxfId="16" stopIfTrue="1">
      <formula>P38="as"</formula>
    </cfRule>
    <cfRule type="expression" priority="34" dxfId="16" stopIfTrue="1">
      <formula>P38="bs"</formula>
    </cfRule>
  </conditionalFormatting>
  <conditionalFormatting sqref="Q102">
    <cfRule type="expression" priority="31" dxfId="16" stopIfTrue="1">
      <formula>P102="as"</formula>
    </cfRule>
    <cfRule type="expression" priority="32" dxfId="16" stopIfTrue="1">
      <formula>P102="bs"</formula>
    </cfRule>
  </conditionalFormatting>
  <conditionalFormatting sqref="O68">
    <cfRule type="expression" priority="29" dxfId="16" stopIfTrue="1">
      <formula>P38="as"</formula>
    </cfRule>
    <cfRule type="expression" priority="30" dxfId="16" stopIfTrue="1">
      <formula>P38="bs"</formula>
    </cfRule>
  </conditionalFormatting>
  <conditionalFormatting sqref="O72">
    <cfRule type="expression" priority="27" dxfId="16" stopIfTrue="1">
      <formula>P102="as"</formula>
    </cfRule>
    <cfRule type="expression" priority="28" dxfId="16" stopIfTrue="1">
      <formula>P102="bs"</formula>
    </cfRule>
  </conditionalFormatting>
  <conditionalFormatting sqref="Q70">
    <cfRule type="expression" priority="25" dxfId="16" stopIfTrue="1">
      <formula>P70="as"</formula>
    </cfRule>
    <cfRule type="expression" priority="26" dxfId="16" stopIfTrue="1">
      <formula>P70="bs"</formula>
    </cfRule>
  </conditionalFormatting>
  <conditionalFormatting sqref="J8 P38 P22 N30 N14 L50 L42 L34 L26 L18 L10 J48 J44 J40 J36 J32 J28 J24 J20 J16 J128 J124 J120 J116 J112 J108 J104 J100 J96 J92 J88 J84 J80 J76 J72 J68 J64 J60 J56 J52 P118 N126 L130 L122 L114 N110 L106 P102 L98 L90 N94 P86 N78 L82 L74 L66 N62 L58">
    <cfRule type="expression" priority="24" dxfId="15" stopIfTrue="1">
      <formula>$O$1="CU"</formula>
    </cfRule>
  </conditionalFormatting>
  <conditionalFormatting sqref="J12">
    <cfRule type="expression" priority="23" dxfId="15" stopIfTrue="1">
      <formula>$O$1="CU"</formula>
    </cfRule>
  </conditionalFormatting>
  <conditionalFormatting sqref="N46">
    <cfRule type="expression" priority="22" dxfId="15" stopIfTrue="1">
      <formula>$O$1="CU"</formula>
    </cfRule>
  </conditionalFormatting>
  <conditionalFormatting sqref="J132">
    <cfRule type="expression" priority="21" dxfId="15" stopIfTrue="1">
      <formula>$O$1="CU"</formula>
    </cfRule>
  </conditionalFormatting>
  <conditionalFormatting sqref="P70">
    <cfRule type="expression" priority="20" dxfId="15" stopIfTrue="1">
      <formula>$O$1="CU"</formula>
    </cfRule>
  </conditionalFormatting>
  <conditionalFormatting sqref="V7:V133">
    <cfRule type="cellIs" priority="18" dxfId="18" operator="between">
      <formula>1</formula>
      <formula>16</formula>
    </cfRule>
    <cfRule type="expression" priority="19" dxfId="17" stopIfTrue="1">
      <formula>$D7&gt;0</formula>
    </cfRule>
  </conditionalFormatting>
  <conditionalFormatting sqref="V9 V25 V41 V57 V73 V89 V105 V121">
    <cfRule type="cellIs" priority="17" dxfId="16" operator="equal">
      <formula>"""b"""</formula>
    </cfRule>
  </conditionalFormatting>
  <conditionalFormatting sqref="P54">
    <cfRule type="expression" priority="16" dxfId="15" stopIfTrue="1">
      <formula>$O$1="CU"</formula>
    </cfRule>
  </conditionalFormatting>
  <conditionalFormatting sqref="D133">
    <cfRule type="expression" priority="173" dxfId="0">
      <formula>ISNUMBER($D$7)</formula>
    </cfRule>
  </conditionalFormatting>
  <conditionalFormatting sqref="D39">
    <cfRule type="expression" priority="172" dxfId="0">
      <formula>ISNUMBER($D$133)</formula>
    </cfRule>
  </conditionalFormatting>
  <conditionalFormatting sqref="D101">
    <cfRule type="expression" priority="15" dxfId="0">
      <formula>ISNUMBER($D$39)</formula>
    </cfRule>
  </conditionalFormatting>
  <conditionalFormatting sqref="D37">
    <cfRule type="expression" priority="14" dxfId="0">
      <formula>ISNUMBER($D$101)</formula>
    </cfRule>
  </conditionalFormatting>
  <conditionalFormatting sqref="D69">
    <cfRule type="expression" priority="13" dxfId="0">
      <formula>ISNUMBER($D$37)</formula>
    </cfRule>
  </conditionalFormatting>
  <conditionalFormatting sqref="D71">
    <cfRule type="expression" priority="12" dxfId="0">
      <formula>ISNUMBER($D$69)</formula>
    </cfRule>
  </conditionalFormatting>
  <conditionalFormatting sqref="D103">
    <cfRule type="expression" priority="11" dxfId="0">
      <formula>ISNUMBER($D$71)</formula>
    </cfRule>
  </conditionalFormatting>
  <conditionalFormatting sqref="D23">
    <cfRule type="expression" priority="10" dxfId="0">
      <formula>ISNUMBER($D$103)</formula>
    </cfRule>
  </conditionalFormatting>
  <conditionalFormatting sqref="D55">
    <cfRule type="expression" priority="9" dxfId="0">
      <formula>ISNUMBER($D$23)</formula>
    </cfRule>
  </conditionalFormatting>
  <conditionalFormatting sqref="D85">
    <cfRule type="expression" priority="8" dxfId="0">
      <formula>ISNUMBER($D$55)</formula>
    </cfRule>
  </conditionalFormatting>
  <conditionalFormatting sqref="D117">
    <cfRule type="expression" priority="7" dxfId="0">
      <formula>ISNUMBER($D$85)</formula>
    </cfRule>
  </conditionalFormatting>
  <conditionalFormatting sqref="D21">
    <cfRule type="expression" priority="6" dxfId="0">
      <formula>ISNUMBER($D$117)</formula>
    </cfRule>
  </conditionalFormatting>
  <conditionalFormatting sqref="D53">
    <cfRule type="expression" priority="5" dxfId="0">
      <formula>ISNUMBER($D$21)</formula>
    </cfRule>
  </conditionalFormatting>
  <conditionalFormatting sqref="D87">
    <cfRule type="expression" priority="4" dxfId="0">
      <formula>ISNUMBER($D$53)</formula>
    </cfRule>
  </conditionalFormatting>
  <conditionalFormatting sqref="D119">
    <cfRule type="expression" priority="3" dxfId="0">
      <formula>ISNUMBER($D$87)</formula>
    </cfRule>
  </conditionalFormatting>
  <dataValidations count="1">
    <dataValidation allowBlank="1" showInputMessage="1" sqref="O103:O104 M109 O40:O41 M124:M125 O117"/>
  </dataValidations>
  <printOptions horizontalCentered="1"/>
  <pageMargins left="0" right="0" top="0.15748031496062992" bottom="0" header="0" footer="0"/>
  <pageSetup fitToHeight="1" fitToWidth="1" horizontalDpi="600" verticalDpi="600" orientation="portrait" paperSize="9" scale="68" r:id="rId5"/>
  <rowBreaks count="1" manualBreakCount="1">
    <brk id="81" max="255" man="1"/>
  </rowBreaks>
  <drawing r:id="rId4"/>
  <legacyDrawing r:id="rId3"/>
  <oleObjects>
    <oleObject progId="CorelDRAW.Graphic.12" shapeId="49003908"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dc:creator>
  <cp:keywords/>
  <dc:description/>
  <cp:lastModifiedBy>teniski savez</cp:lastModifiedBy>
  <dcterms:created xsi:type="dcterms:W3CDTF">2017-11-17T11:25:37Z</dcterms:created>
  <dcterms:modified xsi:type="dcterms:W3CDTF">2017-11-23T23:16:32Z</dcterms:modified>
  <cp:category/>
  <cp:version/>
  <cp:contentType/>
  <cp:contentStatus/>
</cp:coreProperties>
</file>