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2240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<sst xmlns="http://schemas.openxmlformats.org/spreadsheetml/2006/main" count="97" uniqueCount="67">
  <si>
    <t>DEVOJCICE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</si>
  <si>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</si>
  <si>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</si>
  <si>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</si>
  <si>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</si>
  <si>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</si>
  <si>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</si>
  <si>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</si>
  <si>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</si>
  <si>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</si>
  <si>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</si>
  <si>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</si>
  <si>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</si>
  <si>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</si>
  <si>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</si>
  <si>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</si>
  <si>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</si>
  <si>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</si>
  <si>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</si>
  <si>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AS</t>
  </si>
  <si>
    <t>BYE</t>
  </si>
  <si>
    <t>STOJILJKOVIC</t>
  </si>
  <si>
    <t>B</t>
  </si>
  <si>
    <t>BS</t>
  </si>
  <si>
    <t>Rang DA</t>
  </si>
  <si>
    <t>#</t>
  </si>
  <si>
    <t>NOSIOCI</t>
  </si>
  <si>
    <t>LL</t>
  </si>
  <si>
    <t>UMESTO</t>
  </si>
  <si>
    <t>VREME ZREBA</t>
  </si>
  <si>
    <t>1</t>
  </si>
  <si>
    <t>Poslednja igracica u turniru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</si>
  <si>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</si>
  <si>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</si>
  <si>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</si>
  <si>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</si>
  <si>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</si>
  <si>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</si>
  <si>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</si>
  <si>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</si>
  <si>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</si>
  <si>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7</t>
  </si>
  <si>
    <t>8</t>
  </si>
  <si>
    <t>CERCEZ</t>
  </si>
  <si>
    <t>MEDAREVIC</t>
  </si>
  <si>
    <t>LUZAJIC</t>
  </si>
  <si>
    <t>BALAC</t>
  </si>
  <si>
    <t>Top DA 11</t>
  </si>
  <si>
    <t>Rng Datum 15.06.2015.</t>
  </si>
  <si>
    <t>1. Nosioc 11</t>
  </si>
  <si>
    <t>Pos. Nosioc 50</t>
  </si>
  <si>
    <t>11:21H</t>
  </si>
  <si>
    <t>W</t>
  </si>
  <si>
    <t>STOJANOVIC ANDJELA</t>
  </si>
  <si>
    <t>CECEZ</t>
  </si>
  <si>
    <t>SUBASIC</t>
  </si>
  <si>
    <t>6/2 6/3</t>
  </si>
  <si>
    <t>STOJANOVIC</t>
  </si>
  <si>
    <t>6/1 6/0</t>
  </si>
  <si>
    <t>VUCAK</t>
  </si>
  <si>
    <t>6/4 6/0</t>
  </si>
  <si>
    <t>6/0 6/2</t>
  </si>
  <si>
    <t>6/3 6/2</t>
  </si>
  <si>
    <t>6/4 5/7 6/2</t>
  </si>
  <si>
    <t>6/4 5/7 6/1</t>
  </si>
  <si>
    <t>6/4 6/4</t>
  </si>
  <si>
    <t>6/2 7/5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</si>
</sst>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_-;\-&quot;$&quot;* #,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36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8" fillId="9" borderId="1" applyNumberFormat="0" applyAlignment="0" applyProtection="0"/>
    <xf numFmtId="0" fontId="72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47" borderId="10" applyNumberFormat="0" applyFont="0" applyAlignment="0" applyProtection="0"/>
    <xf numFmtId="0" fontId="75" fillId="36" borderId="11" applyNumberFormat="0" applyAlignment="0" applyProtection="0"/>
    <xf numFmtId="9" fontId="6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8" fillId="35" borderId="17" applyNumberFormat="0" applyAlignment="0" applyProtection="0"/>
    <xf numFmtId="0" fontId="45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10" fillId="35" borderId="0" xfId="0" applyNumberFormat="1" applyFont="1" applyFill="1" applyAlignment="1">
      <alignment vertical="center"/>
    </xf>
    <xf numFmtId="49" fontId="11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horizontal="left" vertical="center"/>
    </xf>
    <xf numFmtId="49" fontId="12" fillId="35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14" fillId="0" borderId="18" xfId="65" applyNumberFormat="1" applyFont="1" applyBorder="1" applyAlignment="1" applyProtection="1">
      <alignment vertical="center"/>
      <protection locked="0"/>
    </xf>
    <xf numFmtId="0" fontId="16" fillId="0" borderId="18" xfId="0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7" fillId="35" borderId="0" xfId="0" applyNumberFormat="1" applyFont="1" applyFill="1" applyAlignment="1">
      <alignment horizontal="righ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horizontal="left" vertical="center"/>
    </xf>
    <xf numFmtId="49" fontId="18" fillId="35" borderId="0" xfId="0" applyNumberFormat="1" applyFont="1" applyFill="1" applyAlignment="1">
      <alignment horizontal="center" vertical="center"/>
    </xf>
    <xf numFmtId="49" fontId="18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2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49" borderId="0" xfId="0" applyFont="1" applyFill="1" applyAlignment="1">
      <alignment vertical="center"/>
    </xf>
    <xf numFmtId="0" fontId="24" fillId="49" borderId="0" xfId="0" applyFont="1" applyFill="1" applyAlignment="1">
      <alignment vertical="center"/>
    </xf>
    <xf numFmtId="49" fontId="21" fillId="49" borderId="0" xfId="0" applyNumberFormat="1" applyFont="1" applyFill="1" applyAlignment="1">
      <alignment vertical="center"/>
    </xf>
    <xf numFmtId="49" fontId="24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1" fillId="35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6" fillId="50" borderId="21" xfId="0" applyFont="1" applyFill="1" applyBorder="1" applyAlignment="1">
      <alignment horizontal="right" vertical="center"/>
    </xf>
    <xf numFmtId="0" fontId="23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50" borderId="24" xfId="0" applyFont="1" applyFill="1" applyBorder="1" applyAlignment="1">
      <alignment horizontal="right" vertical="center"/>
    </xf>
    <xf numFmtId="49" fontId="23" fillId="0" borderId="19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24" xfId="0" applyFont="1" applyBorder="1" applyAlignment="1">
      <alignment vertical="center"/>
    </xf>
    <xf numFmtId="49" fontId="23" fillId="0" borderId="24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3" fillId="0" borderId="2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49" fontId="31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10" fillId="35" borderId="26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" vertical="center"/>
    </xf>
    <xf numFmtId="49" fontId="12" fillId="35" borderId="27" xfId="0" applyNumberFormat="1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Continuous" vertical="center"/>
    </xf>
    <xf numFmtId="49" fontId="12" fillId="35" borderId="29" xfId="0" applyNumberFormat="1" applyFont="1" applyFill="1" applyBorder="1" applyAlignment="1">
      <alignment horizontal="centerContinuous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9" xfId="0" applyNumberFormat="1" applyFont="1" applyFill="1" applyBorder="1" applyAlignment="1">
      <alignment vertical="center"/>
    </xf>
    <xf numFmtId="49" fontId="10" fillId="35" borderId="27" xfId="0" applyNumberFormat="1" applyFont="1" applyFill="1" applyBorder="1" applyAlignment="1">
      <alignment horizontal="left" vertical="center"/>
    </xf>
    <xf numFmtId="49" fontId="10" fillId="0" borderId="27" xfId="0" applyNumberFormat="1" applyFont="1" applyBorder="1" applyAlignment="1">
      <alignment horizontal="left" vertical="center"/>
    </xf>
    <xf numFmtId="49" fontId="11" fillId="49" borderId="29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30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17" fillId="49" borderId="0" xfId="0" applyFont="1" applyFill="1" applyAlignment="1">
      <alignment vertical="center"/>
    </xf>
    <xf numFmtId="49" fontId="17" fillId="49" borderId="0" xfId="0" applyNumberFormat="1" applyFont="1" applyFill="1" applyAlignment="1">
      <alignment horizontal="center" vertical="center"/>
    </xf>
    <xf numFmtId="49" fontId="17" fillId="49" borderId="24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24" xfId="0" applyNumberFormat="1" applyFont="1" applyBorder="1" applyAlignment="1">
      <alignment vertical="center"/>
    </xf>
    <xf numFmtId="49" fontId="10" fillId="35" borderId="31" xfId="0" applyNumberFormat="1" applyFont="1" applyFill="1" applyBorder="1" applyAlignment="1">
      <alignment vertical="center"/>
    </xf>
    <xf numFmtId="49" fontId="10" fillId="35" borderId="32" xfId="0" applyNumberFormat="1" applyFont="1" applyFill="1" applyBorder="1" applyAlignment="1">
      <alignment vertical="center"/>
    </xf>
    <xf numFmtId="49" fontId="18" fillId="35" borderId="24" xfId="0" applyNumberFormat="1" applyFont="1" applyFill="1" applyBorder="1" applyAlignment="1">
      <alignment vertical="center"/>
    </xf>
    <xf numFmtId="0" fontId="17" fillId="0" borderId="19" xfId="0" applyFont="1" applyBorder="1" applyAlignment="1">
      <alignment vertical="center"/>
    </xf>
    <xf numFmtId="49" fontId="18" fillId="0" borderId="19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8" fillId="0" borderId="23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horizontal="right" vertical="center"/>
    </xf>
    <xf numFmtId="0" fontId="17" fillId="35" borderId="30" xfId="0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horizontal="right" vertical="center"/>
    </xf>
    <xf numFmtId="0" fontId="10" fillId="35" borderId="33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10" fillId="35" borderId="34" xfId="0" applyFont="1" applyFill="1" applyBorder="1" applyAlignment="1">
      <alignment vertical="center"/>
    </xf>
    <xf numFmtId="0" fontId="17" fillId="0" borderId="24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49" borderId="19" xfId="0" applyFont="1" applyFill="1" applyBorder="1" applyAlignment="1">
      <alignment vertical="center"/>
    </xf>
    <xf numFmtId="49" fontId="17" fillId="49" borderId="19" xfId="0" applyNumberFormat="1" applyFont="1" applyFill="1" applyBorder="1" applyAlignment="1">
      <alignment horizontal="center" vertical="center"/>
    </xf>
    <xf numFmtId="49" fontId="17" fillId="49" borderId="23" xfId="0" applyNumberFormat="1" applyFont="1" applyFill="1" applyBorder="1" applyAlignment="1">
      <alignment vertical="center"/>
    </xf>
    <xf numFmtId="49" fontId="32" fillId="0" borderId="19" xfId="0" applyNumberFormat="1" applyFont="1" applyBorder="1" applyAlignment="1">
      <alignment horizontal="center" vertical="center"/>
    </xf>
    <xf numFmtId="0" fontId="26" fillId="50" borderId="23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4" fontId="14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ra\AppData\Local\Temp\SUDIJ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32 GT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SUDIJSKI BLOK PREDNJA STRANA"/>
      <sheetName val="SET 1 i 2"/>
      <sheetName val="SUDIJSKI BLOK ZADNJA STRANA"/>
      <sheetName val="IZVESTAJ O KAZNJAVANJU"/>
      <sheetName val="IZVESTAJ VRHOVNOG SUDIJE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BEOGRADA</v>
          </cell>
        </row>
        <row r="10">
          <cell r="A10" t="str">
            <v>20.06.2015.</v>
          </cell>
          <cell r="C10" t="str">
            <v>BEOGRAD, MASTRER</v>
          </cell>
          <cell r="D10" t="str">
            <v>III</v>
          </cell>
          <cell r="E10" t="str">
            <v>SARA PETROVIC</v>
          </cell>
        </row>
        <row r="12">
          <cell r="A12" t="str">
            <v>SENIORKE</v>
          </cell>
        </row>
      </sheetData>
      <sheetData sheetId="4">
        <row r="5">
          <cell r="R5">
            <v>0</v>
          </cell>
        </row>
      </sheetData>
      <sheetData sheetId="9">
        <row r="7">
          <cell r="A7">
            <v>1</v>
          </cell>
          <cell r="B7" t="str">
            <v>CERCEZ</v>
          </cell>
          <cell r="C7" t="str">
            <v>BOJANA</v>
          </cell>
          <cell r="D7" t="str">
            <v>OLI</v>
          </cell>
          <cell r="E7" t="str">
            <v>03.10.1985.</v>
          </cell>
          <cell r="H7">
            <v>11</v>
          </cell>
          <cell r="O7" t="str">
            <v>WC</v>
          </cell>
          <cell r="P7">
            <v>11</v>
          </cell>
        </row>
        <row r="8">
          <cell r="A8">
            <v>2</v>
          </cell>
          <cell r="B8" t="str">
            <v>MEDAREVIC</v>
          </cell>
          <cell r="C8" t="str">
            <v>MARJANA</v>
          </cell>
          <cell r="D8" t="str">
            <v>OLI</v>
          </cell>
          <cell r="E8" t="str">
            <v>06.11.1994.</v>
          </cell>
          <cell r="H8">
            <v>19</v>
          </cell>
          <cell r="O8" t="str">
            <v>WC</v>
          </cell>
          <cell r="P8">
            <v>19</v>
          </cell>
        </row>
        <row r="9">
          <cell r="A9">
            <v>3</v>
          </cell>
          <cell r="B9" t="str">
            <v>LUŽAJIĆ</v>
          </cell>
          <cell r="C9" t="str">
            <v>NATAŠA</v>
          </cell>
          <cell r="D9" t="str">
            <v>ZMA</v>
          </cell>
          <cell r="E9" t="str">
            <v>23.03.1998.</v>
          </cell>
          <cell r="H9">
            <v>48</v>
          </cell>
          <cell r="O9" t="str">
            <v>DA</v>
          </cell>
          <cell r="P9">
            <v>48</v>
          </cell>
        </row>
        <row r="10">
          <cell r="A10">
            <v>4</v>
          </cell>
          <cell r="B10" t="str">
            <v>BALAĆ</v>
          </cell>
          <cell r="C10" t="str">
            <v>IVANA</v>
          </cell>
          <cell r="D10" t="str">
            <v>DJU</v>
          </cell>
          <cell r="E10" t="str">
            <v>25.07.1997.</v>
          </cell>
          <cell r="H10">
            <v>50</v>
          </cell>
          <cell r="O10" t="str">
            <v>DA</v>
          </cell>
          <cell r="P10">
            <v>50</v>
          </cell>
        </row>
        <row r="11">
          <cell r="A11">
            <v>5</v>
          </cell>
          <cell r="B11" t="str">
            <v>STOJANOVIĆ</v>
          </cell>
          <cell r="C11" t="str">
            <v>MARIJA</v>
          </cell>
          <cell r="D11" t="str">
            <v>OTK</v>
          </cell>
          <cell r="E11" t="str">
            <v>19.09.1997.</v>
          </cell>
          <cell r="H11">
            <v>70</v>
          </cell>
          <cell r="O11" t="str">
            <v>DA</v>
          </cell>
          <cell r="P11">
            <v>70</v>
          </cell>
        </row>
        <row r="12">
          <cell r="A12">
            <v>6</v>
          </cell>
          <cell r="B12" t="str">
            <v>STOJILJKOVIĆ</v>
          </cell>
          <cell r="C12" t="str">
            <v>JASMINA</v>
          </cell>
          <cell r="D12" t="str">
            <v>BAN</v>
          </cell>
          <cell r="E12" t="str">
            <v>12.09.1995.</v>
          </cell>
          <cell r="H12">
            <v>82</v>
          </cell>
          <cell r="O12" t="str">
            <v>DA</v>
          </cell>
          <cell r="P12">
            <v>82</v>
          </cell>
        </row>
        <row r="13">
          <cell r="A13">
            <v>7</v>
          </cell>
          <cell r="B13" t="str">
            <v>KUPUSOVIĆ</v>
          </cell>
          <cell r="C13" t="str">
            <v>ANA</v>
          </cell>
          <cell r="D13" t="str">
            <v>ENS</v>
          </cell>
          <cell r="E13" t="str">
            <v>24.04.1998.</v>
          </cell>
          <cell r="H13">
            <v>92</v>
          </cell>
          <cell r="O13" t="str">
            <v>DA</v>
          </cell>
          <cell r="P13">
            <v>92</v>
          </cell>
        </row>
        <row r="14">
          <cell r="A14">
            <v>8</v>
          </cell>
          <cell r="B14" t="str">
            <v>VUČAK</v>
          </cell>
          <cell r="C14" t="str">
            <v>BOJANA</v>
          </cell>
          <cell r="D14" t="str">
            <v>AGR</v>
          </cell>
          <cell r="E14" t="str">
            <v>03.08.1996.</v>
          </cell>
          <cell r="H14">
            <v>110</v>
          </cell>
          <cell r="O14" t="str">
            <v>DA</v>
          </cell>
          <cell r="P14">
            <v>110</v>
          </cell>
        </row>
        <row r="15">
          <cell r="A15">
            <v>9</v>
          </cell>
          <cell r="B15" t="str">
            <v>AŠANIN</v>
          </cell>
          <cell r="C15" t="str">
            <v>ANĐELA</v>
          </cell>
          <cell r="D15" t="str">
            <v>CZ</v>
          </cell>
          <cell r="E15" t="str">
            <v>21.08.1998.</v>
          </cell>
          <cell r="H15">
            <v>114</v>
          </cell>
          <cell r="O15" t="str">
            <v>WC</v>
          </cell>
          <cell r="P15">
            <v>114</v>
          </cell>
        </row>
        <row r="16">
          <cell r="A16">
            <v>10</v>
          </cell>
          <cell r="B16" t="str">
            <v>SUBAŠIĆ</v>
          </cell>
          <cell r="C16" t="str">
            <v>IVA</v>
          </cell>
          <cell r="D16" t="str">
            <v>WNS</v>
          </cell>
          <cell r="E16" t="str">
            <v>26.07.1999.</v>
          </cell>
          <cell r="O16" t="str">
            <v>DA</v>
          </cell>
        </row>
        <row r="17">
          <cell r="A17">
            <v>11</v>
          </cell>
          <cell r="B17" t="str">
            <v>STOJKOVIĆ</v>
          </cell>
          <cell r="C17" t="str">
            <v>ANĐELA</v>
          </cell>
          <cell r="D17" t="str">
            <v>DJU</v>
          </cell>
          <cell r="E17" t="str">
            <v>20.03.1999.</v>
          </cell>
          <cell r="O17" t="str">
            <v>DA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showGridLines="0" showZeros="0" tabSelected="1" zoomScalePageLayoutView="0" workbookViewId="0" topLeftCell="A1">
      <selection activeCell="P23" sqref="P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1" customWidth="1"/>
    <col min="10" max="10" width="10.7109375" style="0" customWidth="1"/>
    <col min="11" max="11" width="1.7109375" style="131" customWidth="1"/>
    <col min="12" max="12" width="10.7109375" style="0" customWidth="1"/>
    <col min="13" max="13" width="1.7109375" style="132" customWidth="1"/>
    <col min="14" max="14" width="10.7109375" style="0" customWidth="1"/>
    <col min="15" max="15" width="1.7109375" style="131" customWidth="1"/>
    <col min="16" max="16" width="10.7109375" style="0" customWidth="1"/>
    <col min="17" max="17" width="1.7109375" style="132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BEOGRADA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3" t="str">
        <f>'[1]PODESAVANJE'!$A$10</f>
        <v>20.06.2015.</v>
      </c>
      <c r="B4" s="133"/>
      <c r="C4" s="133"/>
      <c r="D4" s="17"/>
      <c r="E4" s="17"/>
      <c r="F4" s="17" t="str">
        <f>'[1]PODESAVANJE'!$C$10</f>
        <v>BEOGRAD, MASTRER</v>
      </c>
      <c r="G4" s="18"/>
      <c r="H4" s="17"/>
      <c r="I4" s="19"/>
      <c r="J4" s="20" t="str">
        <f>'[1]PODESAVANJE'!$D$10</f>
        <v>III</v>
      </c>
      <c r="K4" s="19"/>
      <c r="L4" s="21" t="str">
        <f>'[1]PODESAVANJE'!$A$12</f>
        <v>SENIORKE</v>
      </c>
      <c r="M4" s="19"/>
      <c r="N4" s="17"/>
      <c r="O4" s="19"/>
      <c r="P4" s="17"/>
      <c r="Q4" s="22" t="str">
        <f>'[1]PODESAVANJE'!$E$10</f>
        <v>SARA PETROVIC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 t="str">
        <f>IF($D7="","",VLOOKUP($D7,'[1]PRIPREMA DEVOJCICE GT '!$A$7:$P$22,15))</f>
        <v>WC</v>
      </c>
      <c r="C7" s="37">
        <f>IF($D7="","",VLOOKUP($D7,'[1]PRIPREMA DEVOJCICE GT '!$A$7:$P$22,16))</f>
        <v>11</v>
      </c>
      <c r="D7" s="38">
        <v>1</v>
      </c>
      <c r="E7" s="39" t="s">
        <v>54</v>
      </c>
      <c r="F7" s="39" t="str">
        <f>IF($D7="","",VLOOKUP($D7,'[1]PRIPREMA DEVOJCICE GT '!$A$7:$P$22,3))</f>
        <v>BOJANA</v>
      </c>
      <c r="G7" s="39"/>
      <c r="H7" s="39" t="str">
        <f>IF($D7="","",VLOOKUP($D7,'[1]PRIPREMA DEVOJCICE GT '!$A$7:$P$22,4))</f>
        <v>OLI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BOJANA CECEZ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18</v>
      </c>
      <c r="I8" s="54" t="s">
        <v>19</v>
      </c>
      <c r="J8" s="55" t="str">
        <f>UPPER(IF(OR(I8="a",I8="as"),E7,IF(OR(I8="b",I8="bs"),E9,)))</f>
        <v>CECEZ</v>
      </c>
      <c r="K8" s="55"/>
      <c r="L8" s="41"/>
      <c r="M8" s="41"/>
      <c r="N8" s="42"/>
      <c r="O8" s="43"/>
      <c r="P8" s="44"/>
      <c r="Q8" s="45"/>
      <c r="R8" s="46"/>
      <c r="T8" s="56" t="e">
        <f>#REF!</f>
        <v>#REF!</v>
      </c>
      <c r="V8" s="56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IF($D9="","",VLOOKUP($D9,'[1]PRIPREMA DEVOJCICE GT '!$A$7:$P$22,15))</f>
      </c>
      <c r="C9" s="37">
        <f>IF($D9="","",VLOOKUP($D9,'[1]PRIPREMA DEVOJCICE GT '!$A$7:$P$22,16))</f>
      </c>
      <c r="D9" s="38"/>
      <c r="E9" s="37" t="s">
        <v>20</v>
      </c>
      <c r="F9" s="37">
        <f>IF($D9="","",VLOOKUP($D9,'[1]PRIPREMA DEVOJCICE GT '!$A$7:$P$22,3))</f>
      </c>
      <c r="G9" s="37"/>
      <c r="H9" s="37">
        <f>IF($D9="","",VLOOKUP($D9,'[1]PRIPREMA DEVOJCICE GT '!$A$7:$P$22,4))</f>
      </c>
      <c r="I9" s="57"/>
      <c r="J9" s="41"/>
      <c r="K9" s="58"/>
      <c r="L9" s="41"/>
      <c r="M9" s="41"/>
      <c r="N9" s="42"/>
      <c r="O9" s="43"/>
      <c r="P9" s="44"/>
      <c r="Q9" s="45"/>
      <c r="R9" s="46"/>
      <c r="T9" s="56" t="e">
        <f>#REF!</f>
        <v>#REF!</v>
      </c>
      <c r="V9" s="56" t="str">
        <f>F$11&amp;" "&amp;E$11</f>
        <v>IVA SUBAŠIĆ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9"/>
      <c r="J10" s="53" t="s">
        <v>18</v>
      </c>
      <c r="K10" s="60"/>
      <c r="L10" s="55" t="s">
        <v>54</v>
      </c>
      <c r="M10" s="61"/>
      <c r="N10" s="62"/>
      <c r="O10" s="62"/>
      <c r="P10" s="44"/>
      <c r="Q10" s="45"/>
      <c r="R10" s="46"/>
      <c r="T10" s="56" t="e">
        <f>#REF!</f>
        <v>#REF!</v>
      </c>
      <c r="V10" s="56" t="str">
        <f>F$13&amp;" "&amp;E$13</f>
        <v>JASMINA STOJILJKOVIC</v>
      </c>
    </row>
    <row r="11" spans="1:22" s="47" customFormat="1" ht="9" customHeight="1">
      <c r="A11" s="49">
        <v>3</v>
      </c>
      <c r="B11" s="37" t="str">
        <f>IF($D11="","",VLOOKUP($D11,'[1]PRIPREMA DEVOJCICE GT '!$A$7:$P$22,15))</f>
        <v>DA</v>
      </c>
      <c r="C11" s="37" t="e">
        <f>IF($D11="","",VLOOKUP($D11,'[1]PRIPREMA DEVOJCICE GT '!$A$7:$P$22,16))</f>
        <v>#REF!</v>
      </c>
      <c r="D11" s="38">
        <v>10</v>
      </c>
      <c r="E11" s="37" t="str">
        <f>UPPER(IF($D11="","",VLOOKUP($D11,'[1]PRIPREMA DEVOJCICE GT '!$A$7:$P$22,2)))</f>
        <v>SUBAŠIĆ</v>
      </c>
      <c r="F11" s="37" t="str">
        <f>IF($D11="","",VLOOKUP($D11,'[1]PRIPREMA DEVOJCICE GT '!$A$7:$P$22,3))</f>
        <v>IVA</v>
      </c>
      <c r="G11" s="37"/>
      <c r="H11" s="37" t="str">
        <f>IF($D11="","",VLOOKUP($D11,'[1]PRIPREMA DEVOJCICE GT '!$A$7:$P$22,4))</f>
        <v>WNS</v>
      </c>
      <c r="I11" s="40"/>
      <c r="J11" s="41"/>
      <c r="K11" s="63"/>
      <c r="L11" s="41" t="s">
        <v>60</v>
      </c>
      <c r="M11" s="64"/>
      <c r="N11" s="62"/>
      <c r="O11" s="62"/>
      <c r="P11" s="44"/>
      <c r="Q11" s="45"/>
      <c r="R11" s="46"/>
      <c r="T11" s="56" t="e">
        <f>#REF!</f>
        <v>#REF!</v>
      </c>
      <c r="V11" s="56" t="str">
        <f>F$15&amp;" "&amp;E$15</f>
        <v>IVANA BALAĆ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18</v>
      </c>
      <c r="I12" s="54"/>
      <c r="J12" s="55" t="s">
        <v>55</v>
      </c>
      <c r="K12" s="65"/>
      <c r="L12" s="41"/>
      <c r="M12" s="64"/>
      <c r="N12" s="62"/>
      <c r="O12" s="62"/>
      <c r="P12" s="44"/>
      <c r="Q12" s="45"/>
      <c r="R12" s="46"/>
      <c r="T12" s="56" t="e">
        <f>#REF!</f>
        <v>#REF!</v>
      </c>
      <c r="V12" s="56" t="str">
        <f>F$17&amp;" "&amp;E$17</f>
        <v> BYE</v>
      </c>
    </row>
    <row r="13" spans="1:22" s="47" customFormat="1" ht="9" customHeight="1">
      <c r="A13" s="49">
        <v>4</v>
      </c>
      <c r="B13" s="37" t="str">
        <f>IF($D13="","",VLOOKUP($D13,'[1]PRIPREMA DEVOJCICE GT '!$A$7:$P$22,15))</f>
        <v>DA</v>
      </c>
      <c r="C13" s="37">
        <f>IF($D13="","",VLOOKUP($D13,'[1]PRIPREMA DEVOJCICE GT '!$A$7:$P$22,16))</f>
        <v>82</v>
      </c>
      <c r="D13" s="38">
        <v>6</v>
      </c>
      <c r="E13" s="37" t="s">
        <v>21</v>
      </c>
      <c r="F13" s="37" t="str">
        <f>IF($D13="","",VLOOKUP($D13,'[1]PRIPREMA DEVOJCICE GT '!$A$7:$P$22,3))</f>
        <v>JASMINA</v>
      </c>
      <c r="G13" s="37"/>
      <c r="H13" s="37" t="str">
        <f>IF($D13="","",VLOOKUP($D13,'[1]PRIPREMA DEVOJCICE GT '!$A$7:$P$22,4))</f>
        <v>BAN</v>
      </c>
      <c r="I13" s="66"/>
      <c r="J13" s="41" t="s">
        <v>56</v>
      </c>
      <c r="K13" s="41"/>
      <c r="L13" s="41"/>
      <c r="M13" s="64"/>
      <c r="N13" s="62"/>
      <c r="O13" s="62"/>
      <c r="P13" s="44"/>
      <c r="Q13" s="45"/>
      <c r="R13" s="46"/>
      <c r="T13" s="56" t="e">
        <f>#REF!</f>
        <v>#REF!</v>
      </c>
      <c r="V13" s="56" t="str">
        <f>F$19&amp;" "&amp;E$19</f>
        <v> BYE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7"/>
      <c r="I14" s="59"/>
      <c r="J14" s="41"/>
      <c r="K14" s="41"/>
      <c r="L14" s="53" t="s">
        <v>18</v>
      </c>
      <c r="M14" s="60"/>
      <c r="N14" s="55" t="s">
        <v>54</v>
      </c>
      <c r="O14" s="61"/>
      <c r="P14" s="44"/>
      <c r="Q14" s="45"/>
      <c r="R14" s="46"/>
      <c r="T14" s="56" t="e">
        <f>#REF!</f>
        <v>#REF!</v>
      </c>
      <c r="V14" s="56" t="str">
        <f>F$21&amp;" "&amp;E$21</f>
        <v>ANA KUPUSOVIĆ</v>
      </c>
    </row>
    <row r="15" spans="1:22" s="47" customFormat="1" ht="9" customHeight="1">
      <c r="A15" s="36">
        <v>5</v>
      </c>
      <c r="B15" s="37" t="str">
        <f>IF($D15="","",VLOOKUP($D15,'[1]PRIPREMA DEVOJCICE GT '!$A$7:$P$22,15))</f>
        <v>DA</v>
      </c>
      <c r="C15" s="37">
        <f>IF($D15="","",VLOOKUP($D15,'[1]PRIPREMA DEVOJCICE GT '!$A$7:$P$22,16))</f>
        <v>50</v>
      </c>
      <c r="D15" s="38">
        <v>4</v>
      </c>
      <c r="E15" s="39" t="str">
        <f>UPPER(IF($D15="","",VLOOKUP($D15,'[1]PRIPREMA DEVOJCICE GT '!$A$7:$P$22,2)))</f>
        <v>BALAĆ</v>
      </c>
      <c r="F15" s="39" t="str">
        <f>IF($D15="","",VLOOKUP($D15,'[1]PRIPREMA DEVOJCICE GT '!$A$7:$P$22,3))</f>
        <v>IVANA</v>
      </c>
      <c r="G15" s="39"/>
      <c r="H15" s="39" t="str">
        <f>IF($D15="","",VLOOKUP($D15,'[1]PRIPREMA DEVOJCICE GT '!$A$7:$P$22,4))</f>
        <v>DJU</v>
      </c>
      <c r="I15" s="68"/>
      <c r="J15" s="41"/>
      <c r="K15" s="41"/>
      <c r="L15" s="41"/>
      <c r="M15" s="64"/>
      <c r="N15" s="41" t="s">
        <v>65</v>
      </c>
      <c r="O15" s="64"/>
      <c r="P15" s="44"/>
      <c r="Q15" s="45"/>
      <c r="R15" s="46"/>
      <c r="T15" s="56" t="e">
        <f>#REF!</f>
        <v>#REF!</v>
      </c>
      <c r="V15" s="56" t="str">
        <f>F$23&amp;" "&amp;E$23</f>
        <v>MARIJA STOJANOVIĆ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18</v>
      </c>
      <c r="I16" s="54" t="s">
        <v>19</v>
      </c>
      <c r="J16" s="55" t="str">
        <f>UPPER(IF(OR(I16="a",I16="as"),E15,IF(OR(I16="b",I16="bs"),E17,)))</f>
        <v>BALAĆ</v>
      </c>
      <c r="K16" s="55"/>
      <c r="L16" s="41"/>
      <c r="M16" s="64"/>
      <c r="N16" s="62"/>
      <c r="O16" s="64"/>
      <c r="P16" s="44"/>
      <c r="Q16" s="45"/>
      <c r="R16" s="46"/>
      <c r="T16" s="69" t="e">
        <f>#REF!</f>
        <v>#REF!</v>
      </c>
      <c r="V16" s="56" t="str">
        <f>F$25&amp;" "&amp;E$25</f>
        <v>ANĐELA AŠANIN</v>
      </c>
    </row>
    <row r="17" spans="1:22" s="47" customFormat="1" ht="9" customHeight="1">
      <c r="A17" s="49">
        <v>6</v>
      </c>
      <c r="B17" s="37">
        <f>IF($D17="","",VLOOKUP($D17,'[1]PRIPREMA DEVOJCICE GT '!$A$7:$P$22,15))</f>
      </c>
      <c r="C17" s="37">
        <f>IF($D17="","",VLOOKUP($D17,'[1]PRIPREMA DEVOJCICE GT '!$A$7:$P$22,16))</f>
      </c>
      <c r="D17" s="38"/>
      <c r="E17" s="37" t="s">
        <v>20</v>
      </c>
      <c r="F17" s="37">
        <f>IF($D17="","",VLOOKUP($D17,'[1]PRIPREMA DEVOJCICE GT '!$A$7:$P$22,3))</f>
      </c>
      <c r="G17" s="37"/>
      <c r="H17" s="37">
        <f>IF($D17="","",VLOOKUP($D17,'[1]PRIPREMA DEVOJCICE GT '!$A$7:$P$22,4))</f>
      </c>
      <c r="I17" s="57"/>
      <c r="J17" s="41"/>
      <c r="K17" s="58"/>
      <c r="L17" s="41"/>
      <c r="M17" s="64"/>
      <c r="N17" s="62"/>
      <c r="O17" s="64"/>
      <c r="P17" s="44"/>
      <c r="Q17" s="45"/>
      <c r="R17" s="46"/>
      <c r="V17" s="56" t="str">
        <f>F$27&amp;" "&amp;E$27</f>
        <v> BYE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9"/>
      <c r="J18" s="53" t="s">
        <v>18</v>
      </c>
      <c r="K18" s="60"/>
      <c r="L18" s="55" t="s">
        <v>46</v>
      </c>
      <c r="M18" s="70"/>
      <c r="N18" s="62"/>
      <c r="O18" s="64"/>
      <c r="P18" s="44"/>
      <c r="Q18" s="45"/>
      <c r="R18" s="46"/>
      <c r="V18" s="56" t="str">
        <f>F$29&amp;" "&amp;E$29</f>
        <v>NATAŠA LUŽAJIĆ</v>
      </c>
    </row>
    <row r="19" spans="1:22" s="47" customFormat="1" ht="9" customHeight="1">
      <c r="A19" s="49">
        <v>7</v>
      </c>
      <c r="B19" s="37">
        <f>IF($D19="","",VLOOKUP($D19,'[1]PRIPREMA DEVOJCICE GT '!$A$7:$P$22,15))</f>
      </c>
      <c r="C19" s="37">
        <f>IF($D19="","",VLOOKUP($D19,'[1]PRIPREMA DEVOJCICE GT '!$A$7:$P$22,16))</f>
      </c>
      <c r="D19" s="38"/>
      <c r="E19" s="37" t="s">
        <v>20</v>
      </c>
      <c r="F19" s="37">
        <f>IF($D19="","",VLOOKUP($D19,'[1]PRIPREMA DEVOJCICE GT '!$A$7:$P$22,3))</f>
      </c>
      <c r="G19" s="37"/>
      <c r="H19" s="37">
        <f>IF($D19="","",VLOOKUP($D19,'[1]PRIPREMA DEVOJCICE GT '!$A$7:$P$22,4))</f>
      </c>
      <c r="I19" s="40"/>
      <c r="J19" s="41"/>
      <c r="K19" s="63"/>
      <c r="L19" s="41" t="s">
        <v>61</v>
      </c>
      <c r="M19" s="62"/>
      <c r="N19" s="62"/>
      <c r="O19" s="64"/>
      <c r="P19" s="44"/>
      <c r="Q19" s="45"/>
      <c r="R19" s="46"/>
      <c r="V19" s="56" t="str">
        <f>F$31&amp;" "&amp;E$31</f>
        <v>BOJANA VUČAK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18</v>
      </c>
      <c r="I20" s="54" t="s">
        <v>22</v>
      </c>
      <c r="J20" s="55" t="str">
        <f>UPPER(IF(OR(I20="a",I20="as"),E19,IF(OR(I20="b",I20="bs"),E21,)))</f>
        <v>KUPUSOVIĆ</v>
      </c>
      <c r="K20" s="65"/>
      <c r="L20" s="41"/>
      <c r="M20" s="62"/>
      <c r="N20" s="62"/>
      <c r="O20" s="64"/>
      <c r="P20" s="44"/>
      <c r="Q20" s="45"/>
      <c r="R20" s="46"/>
      <c r="V20" s="56" t="str">
        <f>F$33&amp;" "&amp;E$33</f>
        <v>ANĐELA STOJKOVIĆ</v>
      </c>
    </row>
    <row r="21" spans="1:22" s="47" customFormat="1" ht="9" customHeight="1">
      <c r="A21" s="49">
        <v>8</v>
      </c>
      <c r="B21" s="37" t="str">
        <f>IF($D21="","",VLOOKUP($D21,'[1]PRIPREMA DEVOJCICE GT '!$A$7:$P$22,15))</f>
        <v>DA</v>
      </c>
      <c r="C21" s="37">
        <f>IF($D21="","",VLOOKUP($D21,'[1]PRIPREMA DEVOJCICE GT '!$A$7:$P$22,16))</f>
        <v>92</v>
      </c>
      <c r="D21" s="38">
        <v>7</v>
      </c>
      <c r="E21" s="37" t="str">
        <f>UPPER(IF($D21="","",VLOOKUP($D21,'[1]PRIPREMA DEVOJCICE GT '!$A$7:$P$22,2)))</f>
        <v>KUPUSOVIĆ</v>
      </c>
      <c r="F21" s="37" t="str">
        <f>IF($D21="","",VLOOKUP($D21,'[1]PRIPREMA DEVOJCICE GT '!$A$7:$P$22,3))</f>
        <v>ANA</v>
      </c>
      <c r="G21" s="37"/>
      <c r="H21" s="37" t="str">
        <f>IF($D21="","",VLOOKUP($D21,'[1]PRIPREMA DEVOJCICE GT '!$A$7:$P$22,4))</f>
        <v>ENS</v>
      </c>
      <c r="I21" s="66"/>
      <c r="J21" s="41"/>
      <c r="K21" s="41"/>
      <c r="L21" s="41"/>
      <c r="M21" s="62"/>
      <c r="N21" s="62"/>
      <c r="O21" s="64"/>
      <c r="P21" s="44"/>
      <c r="Q21" s="45"/>
      <c r="R21" s="46"/>
      <c r="V21" s="56" t="str">
        <f>F$35&amp;" "&amp;E$35</f>
        <v> BYE</v>
      </c>
    </row>
    <row r="22" spans="1:22" s="47" customFormat="1" ht="9" customHeight="1">
      <c r="A22" s="49"/>
      <c r="B22" s="50"/>
      <c r="C22" s="50"/>
      <c r="D22" s="51"/>
      <c r="E22" s="67"/>
      <c r="F22" s="67"/>
      <c r="G22" s="71"/>
      <c r="H22" s="67"/>
      <c r="I22" s="59"/>
      <c r="J22" s="41"/>
      <c r="K22" s="41"/>
      <c r="L22" s="41"/>
      <c r="M22" s="62"/>
      <c r="N22" s="53" t="s">
        <v>18</v>
      </c>
      <c r="O22" s="60"/>
      <c r="P22" s="55" t="s">
        <v>54</v>
      </c>
      <c r="Q22" s="61"/>
      <c r="R22" s="46"/>
      <c r="V22" s="56" t="str">
        <f>F$37&amp;" "&amp;E$37</f>
        <v>MARJANA MEDAREVIC</v>
      </c>
    </row>
    <row r="23" spans="1:22" s="47" customFormat="1" ht="9" customHeight="1">
      <c r="A23" s="49">
        <v>9</v>
      </c>
      <c r="B23" s="37" t="str">
        <f>IF($D23="","",VLOOKUP($D23,'[1]PRIPREMA DEVOJCICE GT '!$A$7:$P$22,15))</f>
        <v>DA</v>
      </c>
      <c r="C23" s="37">
        <f>IF($D23="","",VLOOKUP($D23,'[1]PRIPREMA DEVOJCICE GT '!$A$7:$P$22,16))</f>
        <v>70</v>
      </c>
      <c r="D23" s="38">
        <v>5</v>
      </c>
      <c r="E23" s="37" t="str">
        <f>UPPER(IF($D23="","",VLOOKUP($D23,'[1]PRIPREMA DEVOJCICE GT '!$A$7:$P$22,2)))</f>
        <v>STOJANOVIĆ</v>
      </c>
      <c r="F23" s="37" t="str">
        <f>IF($D23="","",VLOOKUP($D23,'[1]PRIPREMA DEVOJCICE GT '!$A$7:$P$22,3))</f>
        <v>MARIJA</v>
      </c>
      <c r="G23" s="37"/>
      <c r="H23" s="37" t="str">
        <f>IF($D23="","",VLOOKUP($D23,'[1]PRIPREMA DEVOJCICE GT '!$A$7:$P$22,4))</f>
        <v>OTK</v>
      </c>
      <c r="I23" s="40"/>
      <c r="J23" s="41"/>
      <c r="K23" s="41"/>
      <c r="L23" s="41"/>
      <c r="M23" s="62"/>
      <c r="N23" s="41"/>
      <c r="O23" s="64"/>
      <c r="P23" s="41" t="s">
        <v>66</v>
      </c>
      <c r="Q23" s="62"/>
      <c r="R23" s="46"/>
      <c r="V23" s="56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18</v>
      </c>
      <c r="I24" s="54"/>
      <c r="J24" s="55" t="s">
        <v>57</v>
      </c>
      <c r="K24" s="55"/>
      <c r="L24" s="41"/>
      <c r="M24" s="62"/>
      <c r="N24" s="62"/>
      <c r="O24" s="64"/>
      <c r="P24" s="44"/>
      <c r="Q24" s="45"/>
      <c r="R24" s="46"/>
      <c r="V24" s="56"/>
    </row>
    <row r="25" spans="1:22" s="47" customFormat="1" ht="9" customHeight="1">
      <c r="A25" s="49">
        <v>10</v>
      </c>
      <c r="B25" s="37" t="str">
        <f>IF($D25="","",VLOOKUP($D25,'[1]PRIPREMA DEVOJCICE GT '!$A$7:$P$22,15))</f>
        <v>WC</v>
      </c>
      <c r="C25" s="37">
        <f>IF($D25="","",VLOOKUP($D25,'[1]PRIPREMA DEVOJCICE GT '!$A$7:$P$22,16))</f>
        <v>114</v>
      </c>
      <c r="D25" s="38">
        <v>9</v>
      </c>
      <c r="E25" s="37" t="str">
        <f>UPPER(IF($D25="","",VLOOKUP($D25,'[1]PRIPREMA DEVOJCICE GT '!$A$7:$P$22,2)))</f>
        <v>AŠANIN</v>
      </c>
      <c r="F25" s="37" t="str">
        <f>IF($D25="","",VLOOKUP($D25,'[1]PRIPREMA DEVOJCICE GT '!$A$7:$P$22,3))</f>
        <v>ANĐELA</v>
      </c>
      <c r="G25" s="37"/>
      <c r="H25" s="37" t="str">
        <f>IF($D25="","",VLOOKUP($D25,'[1]PRIPREMA DEVOJCICE GT '!$A$7:$P$22,4))</f>
        <v>CZ</v>
      </c>
      <c r="I25" s="57"/>
      <c r="J25" s="41" t="s">
        <v>58</v>
      </c>
      <c r="K25" s="58"/>
      <c r="L25" s="41"/>
      <c r="M25" s="62"/>
      <c r="N25" s="62"/>
      <c r="O25" s="64"/>
      <c r="P25" s="44"/>
      <c r="Q25" s="45"/>
      <c r="R25" s="46"/>
      <c r="V25" s="56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9"/>
      <c r="J26" s="53" t="s">
        <v>18</v>
      </c>
      <c r="K26" s="60"/>
      <c r="L26" s="55" t="s">
        <v>45</v>
      </c>
      <c r="M26" s="61"/>
      <c r="N26" s="62"/>
      <c r="O26" s="64"/>
      <c r="P26" s="44"/>
      <c r="Q26" s="45"/>
      <c r="R26" s="46"/>
      <c r="V26" s="56"/>
    </row>
    <row r="27" spans="1:22" s="47" customFormat="1" ht="9" customHeight="1">
      <c r="A27" s="49">
        <v>11</v>
      </c>
      <c r="B27" s="37">
        <f>IF($D27="","",VLOOKUP($D27,'[1]PRIPREMA DEVOJCICE GT '!$A$7:$P$22,15))</f>
      </c>
      <c r="C27" s="37">
        <f>IF($D27="","",VLOOKUP($D27,'[1]PRIPREMA DEVOJCICE GT '!$A$7:$P$22,16))</f>
      </c>
      <c r="D27" s="38"/>
      <c r="E27" s="37" t="s">
        <v>20</v>
      </c>
      <c r="F27" s="37">
        <f>IF($D27="","",VLOOKUP($D27,'[1]PRIPREMA DEVOJCICE GT '!$A$7:$P$22,3))</f>
      </c>
      <c r="G27" s="37"/>
      <c r="H27" s="37">
        <f>IF($D27="","",VLOOKUP($D27,'[1]PRIPREMA DEVOJCICE GT '!$A$7:$P$22,4))</f>
      </c>
      <c r="I27" s="40"/>
      <c r="J27" s="41"/>
      <c r="K27" s="63"/>
      <c r="L27" s="41" t="s">
        <v>62</v>
      </c>
      <c r="M27" s="64"/>
      <c r="N27" s="62"/>
      <c r="O27" s="64"/>
      <c r="P27" s="44"/>
      <c r="Q27" s="45"/>
      <c r="R27" s="46"/>
      <c r="V27" s="56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18</v>
      </c>
      <c r="I28" s="54" t="s">
        <v>23</v>
      </c>
      <c r="J28" s="55" t="str">
        <f>UPPER(IF(OR(I28="a",I28="as"),E27,IF(OR(I28="b",I28="bs"),E29,)))</f>
        <v>LUŽAJIĆ</v>
      </c>
      <c r="K28" s="65"/>
      <c r="L28" s="41"/>
      <c r="M28" s="64"/>
      <c r="N28" s="62"/>
      <c r="O28" s="64"/>
      <c r="P28" s="44"/>
      <c r="Q28" s="45"/>
      <c r="R28" s="46"/>
      <c r="V28" s="56"/>
    </row>
    <row r="29" spans="1:22" s="47" customFormat="1" ht="9" customHeight="1">
      <c r="A29" s="36">
        <v>12</v>
      </c>
      <c r="B29" s="37" t="str">
        <f>IF($D29="","",VLOOKUP($D29,'[1]PRIPREMA DEVOJCICE GT '!$A$7:$P$22,15))</f>
        <v>DA</v>
      </c>
      <c r="C29" s="37">
        <f>IF($D29="","",VLOOKUP($D29,'[1]PRIPREMA DEVOJCICE GT '!$A$7:$P$22,16))</f>
        <v>48</v>
      </c>
      <c r="D29" s="38">
        <v>3</v>
      </c>
      <c r="E29" s="39" t="str">
        <f>UPPER(IF($D29="","",VLOOKUP($D29,'[1]PRIPREMA DEVOJCICE GT '!$A$7:$P$22,2)))</f>
        <v>LUŽAJIĆ</v>
      </c>
      <c r="F29" s="39" t="str">
        <f>IF($D29="","",VLOOKUP($D29,'[1]PRIPREMA DEVOJCICE GT '!$A$7:$P$22,3))</f>
        <v>NATAŠA</v>
      </c>
      <c r="G29" s="39"/>
      <c r="H29" s="39" t="str">
        <f>IF($D29="","",VLOOKUP($D29,'[1]PRIPREMA DEVOJCICE GT '!$A$7:$P$22,4))</f>
        <v>ZMA</v>
      </c>
      <c r="I29" s="66"/>
      <c r="J29" s="41"/>
      <c r="K29" s="41"/>
      <c r="L29" s="41"/>
      <c r="M29" s="64"/>
      <c r="N29" s="62"/>
      <c r="O29" s="64"/>
      <c r="P29" s="44"/>
      <c r="Q29" s="45"/>
      <c r="R29" s="46"/>
      <c r="V29" s="56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7"/>
      <c r="I30" s="59"/>
      <c r="J30" s="41"/>
      <c r="K30" s="41"/>
      <c r="L30" s="53" t="s">
        <v>18</v>
      </c>
      <c r="M30" s="60"/>
      <c r="N30" s="55" t="s">
        <v>44</v>
      </c>
      <c r="O30" s="70"/>
      <c r="P30" s="44"/>
      <c r="Q30" s="45"/>
      <c r="R30" s="46"/>
      <c r="V30" s="56"/>
    </row>
    <row r="31" spans="1:22" s="47" customFormat="1" ht="9" customHeight="1">
      <c r="A31" s="49">
        <v>13</v>
      </c>
      <c r="B31" s="37" t="str">
        <f>IF($D31="","",VLOOKUP($D31,'[1]PRIPREMA DEVOJCICE GT '!$A$7:$P$22,15))</f>
        <v>DA</v>
      </c>
      <c r="C31" s="37">
        <f>IF($D31="","",VLOOKUP($D31,'[1]PRIPREMA DEVOJCICE GT '!$A$7:$P$22,16))</f>
        <v>110</v>
      </c>
      <c r="D31" s="38">
        <v>8</v>
      </c>
      <c r="E31" s="37" t="str">
        <f>UPPER(IF($D31="","",VLOOKUP($D31,'[1]PRIPREMA DEVOJCICE GT '!$A$7:$P$22,2)))</f>
        <v>VUČAK</v>
      </c>
      <c r="F31" s="37" t="str">
        <f>IF($D31="","",VLOOKUP($D31,'[1]PRIPREMA DEVOJCICE GT '!$A$7:$P$22,3))</f>
        <v>BOJANA</v>
      </c>
      <c r="G31" s="37"/>
      <c r="H31" s="37" t="str">
        <f>IF($D31="","",VLOOKUP($D31,'[1]PRIPREMA DEVOJCICE GT '!$A$7:$P$22,4))</f>
        <v>AGR</v>
      </c>
      <c r="I31" s="68"/>
      <c r="J31" s="41"/>
      <c r="K31" s="41"/>
      <c r="L31" s="41"/>
      <c r="M31" s="64"/>
      <c r="N31" s="41" t="s">
        <v>64</v>
      </c>
      <c r="O31" s="62"/>
      <c r="P31" s="44"/>
      <c r="Q31" s="45"/>
      <c r="R31" s="46"/>
      <c r="V31" s="56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 t="s">
        <v>18</v>
      </c>
      <c r="I32" s="54"/>
      <c r="J32" s="55" t="s">
        <v>59</v>
      </c>
      <c r="K32" s="55"/>
      <c r="L32" s="41"/>
      <c r="M32" s="64"/>
      <c r="N32" s="62"/>
      <c r="O32" s="62"/>
      <c r="P32" s="44"/>
      <c r="Q32" s="45"/>
      <c r="R32" s="46"/>
      <c r="V32" s="56"/>
    </row>
    <row r="33" spans="1:22" s="47" customFormat="1" ht="9" customHeight="1">
      <c r="A33" s="49">
        <v>14</v>
      </c>
      <c r="B33" s="37" t="str">
        <f>IF($D33="","",VLOOKUP($D33,'[1]PRIPREMA DEVOJCICE GT '!$A$7:$P$22,15))</f>
        <v>DA</v>
      </c>
      <c r="C33" s="37" t="e">
        <f>IF($D33="","",VLOOKUP($D33,'[1]PRIPREMA DEVOJCICE GT '!$A$7:$P$22,16))</f>
        <v>#REF!</v>
      </c>
      <c r="D33" s="38">
        <v>11</v>
      </c>
      <c r="E33" s="37" t="str">
        <f>UPPER(IF($D33="","",VLOOKUP($D33,'[1]PRIPREMA DEVOJCICE GT '!$A$7:$P$22,2)))</f>
        <v>STOJKOVIĆ</v>
      </c>
      <c r="F33" s="37" t="str">
        <f>IF($D33="","",VLOOKUP($D33,'[1]PRIPREMA DEVOJCICE GT '!$A$7:$P$22,3))</f>
        <v>ANĐELA</v>
      </c>
      <c r="G33" s="37"/>
      <c r="H33" s="37" t="str">
        <f>IF($D33="","",VLOOKUP($D33,'[1]PRIPREMA DEVOJCICE GT '!$A$7:$P$22,4))</f>
        <v>DJU</v>
      </c>
      <c r="I33" s="57"/>
      <c r="J33" s="41" t="s">
        <v>58</v>
      </c>
      <c r="K33" s="58"/>
      <c r="L33" s="41"/>
      <c r="M33" s="64"/>
      <c r="N33" s="62"/>
      <c r="O33" s="62"/>
      <c r="P33" s="44"/>
      <c r="Q33" s="45"/>
      <c r="R33" s="46"/>
      <c r="V33" s="56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9"/>
      <c r="J34" s="53" t="s">
        <v>18</v>
      </c>
      <c r="K34" s="60"/>
      <c r="L34" s="55" t="s">
        <v>44</v>
      </c>
      <c r="M34" s="70"/>
      <c r="N34" s="62"/>
      <c r="O34" s="62"/>
      <c r="P34" s="44"/>
      <c r="Q34" s="45"/>
      <c r="R34" s="46"/>
      <c r="V34" s="56"/>
    </row>
    <row r="35" spans="1:22" s="47" customFormat="1" ht="9" customHeight="1">
      <c r="A35" s="49">
        <v>15</v>
      </c>
      <c r="B35" s="37">
        <f>IF($D35="","",VLOOKUP($D35,'[1]PRIPREMA DEVOJCICE GT '!$A$7:$P$22,15))</f>
      </c>
      <c r="C35" s="37">
        <f>IF($D35="","",VLOOKUP($D35,'[1]PRIPREMA DEVOJCICE GT '!$A$7:$P$22,16))</f>
      </c>
      <c r="D35" s="38"/>
      <c r="E35" s="37" t="s">
        <v>20</v>
      </c>
      <c r="F35" s="37">
        <f>IF($D35="","",VLOOKUP($D35,'[1]PRIPREMA DEVOJCICE GT '!$A$7:$P$22,3))</f>
      </c>
      <c r="G35" s="37"/>
      <c r="H35" s="37">
        <f>IF($D35="","",VLOOKUP($D35,'[1]PRIPREMA DEVOJCICE GT '!$A$7:$P$22,4))</f>
      </c>
      <c r="I35" s="40"/>
      <c r="J35" s="41"/>
      <c r="K35" s="63"/>
      <c r="L35" s="41" t="s">
        <v>63</v>
      </c>
      <c r="M35" s="62"/>
      <c r="N35" s="62"/>
      <c r="O35" s="62"/>
      <c r="P35" s="44"/>
      <c r="Q35" s="45"/>
      <c r="R35" s="46"/>
      <c r="V35" s="56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18</v>
      </c>
      <c r="I36" s="54" t="s">
        <v>23</v>
      </c>
      <c r="J36" s="55" t="str">
        <f>UPPER(IF(OR(I36="a",I36="as"),E35,IF(OR(I36="b",I36="bs"),E37,)))</f>
        <v>MEDAREVIC</v>
      </c>
      <c r="K36" s="65"/>
      <c r="L36" s="41"/>
      <c r="M36" s="62"/>
      <c r="N36" s="62"/>
      <c r="O36" s="62"/>
      <c r="P36" s="44"/>
      <c r="Q36" s="45"/>
      <c r="R36" s="46"/>
      <c r="V36" s="56"/>
    </row>
    <row r="37" spans="1:22" s="47" customFormat="1" ht="9" customHeight="1">
      <c r="A37" s="36">
        <v>16</v>
      </c>
      <c r="B37" s="37" t="str">
        <f>IF($D37="","",VLOOKUP($D37,'[1]PRIPREMA DEVOJCICE GT '!$A$7:$P$22,15))</f>
        <v>WC</v>
      </c>
      <c r="C37" s="37">
        <f>IF($D37="","",VLOOKUP($D37,'[1]PRIPREMA DEVOJCICE GT '!$A$7:$P$22,16))</f>
        <v>19</v>
      </c>
      <c r="D37" s="38">
        <v>2</v>
      </c>
      <c r="E37" s="39" t="str">
        <f>UPPER(IF($D37="","",VLOOKUP($D37,'[1]PRIPREMA DEVOJCICE GT '!$A$7:$P$22,2)))</f>
        <v>MEDAREVIC</v>
      </c>
      <c r="F37" s="39" t="str">
        <f>IF($D37="","",VLOOKUP($D37,'[1]PRIPREMA DEVOJCICE GT '!$A$7:$P$22,3))</f>
        <v>MARJANA</v>
      </c>
      <c r="G37" s="37"/>
      <c r="H37" s="39" t="str">
        <f>IF($D37="","",VLOOKUP($D37,'[1]PRIPREMA DEVOJCICE GT '!$A$7:$P$22,4))</f>
        <v>OLI</v>
      </c>
      <c r="I37" s="66"/>
      <c r="J37" s="41"/>
      <c r="K37" s="41"/>
      <c r="L37" s="41"/>
      <c r="M37" s="62"/>
      <c r="N37" s="62"/>
      <c r="O37" s="62"/>
      <c r="P37" s="44"/>
      <c r="Q37" s="45"/>
      <c r="R37" s="46"/>
      <c r="V37" s="56"/>
    </row>
    <row r="38" spans="1:22" s="47" customFormat="1" ht="9" customHeight="1" thickBot="1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" customHeight="1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25" s="47" customFormat="1" ht="9" customHeight="1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  <c r="Y41" s="47" t="s">
        <v>52</v>
      </c>
    </row>
    <row r="42" spans="1:18" s="47" customFormat="1" ht="9" customHeight="1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" customHeight="1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" customHeight="1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" customHeight="1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" customHeight="1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" customHeight="1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" customHeight="1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" customHeight="1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" customHeight="1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" customHeight="1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" customHeight="1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" customHeight="1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" customHeight="1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" customHeight="1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" customHeight="1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" customHeight="1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" customHeight="1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" customHeight="1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" customHeight="1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" customHeight="1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" customHeight="1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" customHeight="1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" customHeight="1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" customHeight="1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" customHeight="1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" customHeight="1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" customHeight="1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7" s="98" customFormat="1" ht="10.5" customHeight="1">
      <c r="A71" s="86" t="s">
        <v>24</v>
      </c>
      <c r="B71" s="87"/>
      <c r="C71" s="88"/>
      <c r="D71" s="89" t="s">
        <v>25</v>
      </c>
      <c r="E71" s="90" t="s">
        <v>26</v>
      </c>
      <c r="F71" s="89"/>
      <c r="G71" s="91"/>
      <c r="H71" s="92"/>
      <c r="I71" s="89" t="s">
        <v>25</v>
      </c>
      <c r="J71" s="90" t="s">
        <v>27</v>
      </c>
      <c r="K71" s="93"/>
      <c r="L71" s="90" t="s">
        <v>28</v>
      </c>
      <c r="M71" s="94"/>
      <c r="N71" s="95" t="s">
        <v>29</v>
      </c>
      <c r="O71" s="95"/>
      <c r="P71" s="96" t="s">
        <v>51</v>
      </c>
      <c r="Q71" s="97"/>
    </row>
    <row r="72" spans="1:17" s="98" customFormat="1" ht="9" customHeight="1">
      <c r="A72" s="99" t="s">
        <v>48</v>
      </c>
      <c r="B72" s="100"/>
      <c r="C72" s="101"/>
      <c r="D72" s="102">
        <v>1</v>
      </c>
      <c r="E72" s="103" t="s">
        <v>43</v>
      </c>
      <c r="F72" s="104"/>
      <c r="G72" s="103"/>
      <c r="H72" s="105"/>
      <c r="I72" s="106" t="s">
        <v>30</v>
      </c>
      <c r="J72" s="100"/>
      <c r="K72" s="107"/>
      <c r="L72" s="100"/>
      <c r="M72" s="108"/>
      <c r="N72" s="109" t="s">
        <v>31</v>
      </c>
      <c r="O72" s="110"/>
      <c r="P72" s="110"/>
      <c r="Q72" s="111"/>
    </row>
    <row r="73" spans="1:17" s="98" customFormat="1" ht="9" customHeight="1">
      <c r="A73" s="99" t="s">
        <v>47</v>
      </c>
      <c r="B73" s="100"/>
      <c r="C73" s="101"/>
      <c r="D73" s="102">
        <v>2</v>
      </c>
      <c r="E73" s="103" t="s">
        <v>44</v>
      </c>
      <c r="F73" s="104"/>
      <c r="G73" s="103"/>
      <c r="H73" s="105"/>
      <c r="I73" s="106" t="s">
        <v>32</v>
      </c>
      <c r="J73" s="100"/>
      <c r="K73" s="107"/>
      <c r="L73" s="100"/>
      <c r="M73" s="108"/>
      <c r="N73" s="112" t="s">
        <v>53</v>
      </c>
      <c r="O73" s="113"/>
      <c r="P73" s="114"/>
      <c r="Q73" s="115"/>
    </row>
    <row r="74" spans="1:17" s="98" customFormat="1" ht="9" customHeight="1">
      <c r="A74" s="116" t="s">
        <v>33</v>
      </c>
      <c r="B74" s="114"/>
      <c r="C74" s="117"/>
      <c r="D74" s="102">
        <v>3</v>
      </c>
      <c r="E74" s="103" t="s">
        <v>45</v>
      </c>
      <c r="F74" s="104"/>
      <c r="G74" s="103"/>
      <c r="H74" s="105"/>
      <c r="I74" s="106" t="s">
        <v>34</v>
      </c>
      <c r="J74" s="100"/>
      <c r="K74" s="107"/>
      <c r="L74" s="100"/>
      <c r="M74" s="108"/>
      <c r="N74" s="109" t="s">
        <v>35</v>
      </c>
      <c r="O74" s="110"/>
      <c r="P74" s="110"/>
      <c r="Q74" s="111"/>
    </row>
    <row r="75" spans="1:17" s="98" customFormat="1" ht="9" customHeight="1">
      <c r="A75" s="118"/>
      <c r="B75" s="24"/>
      <c r="C75" s="119"/>
      <c r="D75" s="102">
        <v>4</v>
      </c>
      <c r="E75" s="103" t="s">
        <v>46</v>
      </c>
      <c r="F75" s="104"/>
      <c r="G75" s="103"/>
      <c r="H75" s="105"/>
      <c r="I75" s="106" t="s">
        <v>36</v>
      </c>
      <c r="J75" s="100"/>
      <c r="K75" s="107"/>
      <c r="L75" s="100"/>
      <c r="M75" s="108"/>
      <c r="N75" s="100"/>
      <c r="O75" s="107"/>
      <c r="P75" s="100"/>
      <c r="Q75" s="108"/>
    </row>
    <row r="76" spans="1:17" s="98" customFormat="1" ht="9" customHeight="1">
      <c r="A76" s="120" t="s">
        <v>37</v>
      </c>
      <c r="B76" s="121"/>
      <c r="C76" s="122"/>
      <c r="D76" s="102"/>
      <c r="E76" s="103"/>
      <c r="F76" s="104"/>
      <c r="G76" s="103"/>
      <c r="H76" s="105"/>
      <c r="I76" s="106" t="s">
        <v>38</v>
      </c>
      <c r="J76" s="100"/>
      <c r="K76" s="107"/>
      <c r="L76" s="100"/>
      <c r="M76" s="108"/>
      <c r="N76" s="114"/>
      <c r="O76" s="113"/>
      <c r="P76" s="114"/>
      <c r="Q76" s="115"/>
    </row>
    <row r="77" spans="1:17" s="98" customFormat="1" ht="9" customHeight="1">
      <c r="A77" s="99" t="s">
        <v>48</v>
      </c>
      <c r="B77" s="100"/>
      <c r="C77" s="101"/>
      <c r="D77" s="102"/>
      <c r="E77" s="103"/>
      <c r="F77" s="104"/>
      <c r="G77" s="103"/>
      <c r="H77" s="105"/>
      <c r="I77" s="106" t="s">
        <v>39</v>
      </c>
      <c r="J77" s="100"/>
      <c r="K77" s="107"/>
      <c r="L77" s="100"/>
      <c r="M77" s="108"/>
      <c r="N77" s="109" t="s">
        <v>40</v>
      </c>
      <c r="O77" s="110"/>
      <c r="P77" s="110"/>
      <c r="Q77" s="111"/>
    </row>
    <row r="78" spans="1:17" s="98" customFormat="1" ht="9" customHeight="1">
      <c r="A78" s="99" t="s">
        <v>49</v>
      </c>
      <c r="B78" s="100"/>
      <c r="C78" s="123"/>
      <c r="D78" s="102"/>
      <c r="E78" s="103"/>
      <c r="F78" s="104"/>
      <c r="G78" s="103"/>
      <c r="H78" s="105"/>
      <c r="I78" s="106" t="s">
        <v>41</v>
      </c>
      <c r="J78" s="100"/>
      <c r="K78" s="107"/>
      <c r="L78" s="100"/>
      <c r="M78" s="108"/>
      <c r="N78" s="100"/>
      <c r="O78" s="107"/>
      <c r="P78" s="100"/>
      <c r="Q78" s="108"/>
    </row>
    <row r="79" spans="1:17" s="98" customFormat="1" ht="9" customHeight="1">
      <c r="A79" s="116" t="s">
        <v>50</v>
      </c>
      <c r="B79" s="114"/>
      <c r="C79" s="124"/>
      <c r="D79" s="125"/>
      <c r="E79" s="126"/>
      <c r="F79" s="127"/>
      <c r="G79" s="126"/>
      <c r="H79" s="128"/>
      <c r="I79" s="129" t="s">
        <v>42</v>
      </c>
      <c r="J79" s="114"/>
      <c r="K79" s="113"/>
      <c r="L79" s="114"/>
      <c r="M79" s="115"/>
      <c r="N79" s="114" t="str">
        <f>Q4</f>
        <v>SARA PETROVIC</v>
      </c>
      <c r="O79" s="113"/>
      <c r="P79" s="114"/>
      <c r="Q79" s="130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3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4" dxfId="14" stopIfTrue="1">
      <formula>AND($N$1="CU",H8="Umpire")</formula>
    </cfRule>
    <cfRule type="expression" priority="5" dxfId="13" stopIfTrue="1">
      <formula>AND($N$1="CU",H8&lt;&gt;"Umpire",I8&lt;&gt;"")</formula>
    </cfRule>
    <cfRule type="expression" priority="6" dxfId="12" stopIfTrue="1">
      <formula>AND($N$1="CU",H8&lt;&gt;"Umpire")</formula>
    </cfRule>
  </conditionalFormatting>
  <conditionalFormatting sqref="D53 D47 D45 D43 D41 D39 D69 D67 D49 D65 D63 D61 D59 D57 D55 D51">
    <cfRule type="expression" priority="7" dxfId="11" stopIfTrue="1">
      <formula>AND($D39&lt;9,$C39&gt;0)</formula>
    </cfRule>
  </conditionalFormatting>
  <conditionalFormatting sqref="E55 E57 E59 E61 E63 E65 E67 E69 E39 E41 E43 E45 E47 E49 E51 E53">
    <cfRule type="cellIs" priority="8" dxfId="3" operator="equal" stopIfTrue="1">
      <formula>"Bye"</formula>
    </cfRule>
    <cfRule type="expression" priority="9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10" dxfId="7" stopIfTrue="1">
      <formula>I8="as"</formula>
    </cfRule>
    <cfRule type="expression" priority="11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2" dxfId="5" operator="equal" stopIfTrue="1">
      <formula>"QA"</formula>
    </cfRule>
    <cfRule type="cellIs" priority="13" dxfId="5" operator="equal" stopIfTrue="1">
      <formula>"DA"</formula>
    </cfRule>
  </conditionalFormatting>
  <conditionalFormatting sqref="I8 I12 I16 I20 I24 I28 I32 I36 M30 M14 K10 K34 Q79 K18 K26 O22">
    <cfRule type="expression" priority="14" dxfId="2" stopIfTrue="1">
      <formula>$N$1="CU"</formula>
    </cfRule>
  </conditionalFormatting>
  <conditionalFormatting sqref="E35 E37 E25 E33 E31 E29 E27 E23 E19 E21 E9 E17 E15 E13 E7 E11">
    <cfRule type="cellIs" priority="15" dxfId="3" operator="equal" stopIfTrue="1">
      <formula>"Bye"</formula>
    </cfRule>
  </conditionalFormatting>
  <conditionalFormatting sqref="Q79">
    <cfRule type="expression" priority="2" dxfId="2" stopIfTrue="1">
      <formula>$N$1="CU"</formula>
    </cfRule>
  </conditionalFormatting>
  <conditionalFormatting sqref="D7 D13 D9 D37 D15 D17 D19 D21 D23 D25 D27 D29 D31 D33 D35 D11">
    <cfRule type="expression" priority="16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legacyDrawing r:id="rId3"/>
  <oleObjects>
    <oleObject progId="CorelDRAW.Graphic.12" shapeId="1984203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2015-06-19T09:18:27Z</dcterms:created>
  <dcterms:modified xsi:type="dcterms:W3CDTF">2015-06-23T10:52:55Z</dcterms:modified>
  <cp:category/>
  <cp:version/>
  <cp:contentType/>
  <cp:contentStatus/>
</cp:coreProperties>
</file>